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ämäTyökirja" defaultThemeVersion="166925"/>
  <mc:AlternateContent xmlns:mc="http://schemas.openxmlformats.org/markup-compatibility/2006">
    <mc:Choice Requires="x15">
      <x15ac:absPath xmlns:x15ac="http://schemas.microsoft.com/office/spreadsheetml/2010/11/ac" url="C:\Users\03100704\Work Folders\Vuositilastot\Vuositilasto 2024\"/>
    </mc:Choice>
  </mc:AlternateContent>
  <xr:revisionPtr revIDLastSave="0" documentId="13_ncr:1_{CE12F086-69E5-4467-BE55-C2F9ECA970A8}" xr6:coauthVersionLast="47" xr6:coauthVersionMax="47" xr10:uidLastSave="{00000000-0000-0000-0000-000000000000}"/>
  <bookViews>
    <workbookView xWindow="1284" yWindow="0" windowWidth="21108" windowHeight="11616" xr2:uid="{9E8F59D5-4B21-47F6-9087-DA6957D728FF}"/>
  </bookViews>
  <sheets>
    <sheet name="1 Taiken tuki 2020-2024" sheetId="14" r:id="rId1"/>
    <sheet name="2 Tuki 2020-2024 saajaryhmä " sheetId="16" r:id="rId2"/>
    <sheet name="3 Hakemukset 2020-2024" sheetId="22" r:id="rId3"/>
    <sheet name="4 Hakijat ja saajat 2020-2024" sheetId="28" r:id="rId4"/>
    <sheet name="5 Hakijat ryhmittäin 2020-2024" sheetId="40" r:id="rId5"/>
    <sheet name="6 Taiken tukimuodot 2024" sheetId="41" r:id="rId6"/>
    <sheet name="7 Tukimuodoittain 2024, € ja %" sheetId="12" r:id="rId7"/>
    <sheet name="8 Hakijat tukimuodoittain" sheetId="2" r:id="rId8"/>
    <sheet name="9 Kv-toimintaan" sheetId="44" r:id="rId9"/>
    <sheet name="10 Taiteenaloittain, € ja %" sheetId="10" r:id="rId10"/>
    <sheet name="11 Taiteenaloittain 2020-2024" sheetId="17" r:id="rId11"/>
    <sheet name="12 Hakijat taiteenaloittain" sheetId="30" r:id="rId12"/>
    <sheet name="13 Saajat taiteenaloittain, %" sheetId="31" r:id="rId13"/>
    <sheet name="14 Taiteilija-apurahan saajat" sheetId="32" r:id="rId14"/>
    <sheet name="15 Taiteilija-apurahat, €" sheetId="63" r:id="rId15"/>
    <sheet name="16 Tait.ala ja saajaryhmä, €" sheetId="15" r:id="rId16"/>
    <sheet name="17 Apurahat tait.al. 20-24" sheetId="66" r:id="rId17"/>
    <sheet name="18 Avustukset tait.al. 20-24" sheetId="67" r:id="rId18"/>
    <sheet name="19 Hakijat ja saajat taiteenalo" sheetId="64" r:id="rId19"/>
    <sheet name="20 Maakunnittain, €" sheetId="49" r:id="rId20"/>
    <sheet name="21 Maakunnittain, %" sheetId="34" r:id="rId21"/>
    <sheet name="22 Hakijat ja saajat maakunnitt" sheetId="47" r:id="rId22"/>
    <sheet name="23 Maakunnittain 2020-2024" sheetId="48" r:id="rId23"/>
    <sheet name="24 Pk-seudun osuus hakijoista %" sheetId="33" r:id="rId24"/>
    <sheet name="25 Pk-seudun osuus 2020-2024" sheetId="50" r:id="rId25"/>
    <sheet name="26 Henkilöhakijoiden kieli, %" sheetId="55" r:id="rId26"/>
    <sheet name="27 Ruotsinkielisten osuus, %" sheetId="51" r:id="rId27"/>
    <sheet name="28 Ruotsinkieliset 2020-2024" sheetId="71" r:id="rId28"/>
    <sheet name="29 Vieraskielisten osuus, %" sheetId="54" r:id="rId29"/>
    <sheet name="30 Vieraskieliset 2020-2024" sheetId="72" r:id="rId30"/>
    <sheet name="31 Alle 35v osuus taiteenaloit" sheetId="56" r:id="rId31"/>
    <sheet name="32 Alle 35v 2020-2024" sheetId="57" r:id="rId32"/>
    <sheet name="33 Yli 55v osuus taiteenaloitta" sheetId="58" r:id="rId33"/>
    <sheet name="34 Yli 55v 2020-2024" sheetId="59" r:id="rId34"/>
    <sheet name="35 Naisten osuus taiteenaloitta" sheetId="60" r:id="rId35"/>
    <sheet name="36 Naisten osuus 2020-2024" sheetId="61" r:id="rId36"/>
    <sheet name="37 Taiteilijaeläkkeet taiteenal" sheetId="62" r:id="rId37"/>
    <sheet name="38 Taiteilijaeläkkeet 20-24" sheetId="68" r:id="rId38"/>
  </sheets>
  <externalReferences>
    <externalReference r:id="rId39"/>
  </externalReferences>
  <definedNames>
    <definedName name="_xlnm._FilterDatabase" localSheetId="11" hidden="1">'12 Hakijat taiteenaloittain'!#REF!</definedName>
    <definedName name="_xlnm._FilterDatabase" localSheetId="12" hidden="1">'13 Saajat taiteenaloittain, %'!#REF!</definedName>
    <definedName name="_xlnm._FilterDatabase" localSheetId="13" hidden="1">'14 Taiteilija-apurahan saajat'!$B$4:$C$18</definedName>
    <definedName name="_xlnm._FilterDatabase" localSheetId="15" hidden="1">'16 Tait.ala ja saajaryhmä, €'!#REF!</definedName>
    <definedName name="_xlnm._FilterDatabase" localSheetId="16" hidden="1">'17 Apurahat tait.al. 20-24'!#REF!</definedName>
    <definedName name="_xlnm._FilterDatabase" localSheetId="17" hidden="1">'18 Avustukset tait.al. 20-24'!#REF!</definedName>
    <definedName name="_xlnm._FilterDatabase" localSheetId="18" hidden="1">'19 Hakijat ja saajat taiteenalo'!#REF!</definedName>
    <definedName name="_xlnm._FilterDatabase" localSheetId="21" hidden="1">'22 Hakijat ja saajat maakunnitt'!$B$34:$H$54</definedName>
    <definedName name="_xlnm._FilterDatabase" localSheetId="22" hidden="1">'23 Maakunnittain 2020-2024'!#REF!</definedName>
    <definedName name="_xlnm._FilterDatabase" localSheetId="23">'24 Pk-seudun osuus hakijoista %'!#REF!</definedName>
    <definedName name="_xlnm._FilterDatabase" localSheetId="26">'27 Ruotsinkielisten osuus, %'!#REF!</definedName>
    <definedName name="_xlnm._FilterDatabase" localSheetId="28">'29 Vieraskielisten osuus, %'!#REF!</definedName>
    <definedName name="_xlnm._FilterDatabase" localSheetId="30">'31 Alle 35v osuus taiteenaloit'!#REF!</definedName>
    <definedName name="_xlnm._FilterDatabase" localSheetId="32">'33 Yli 55v osuus taiteenaloitta'!#REF!</definedName>
    <definedName name="_xlnm._FilterDatabase" localSheetId="34">'35 Naisten osuus taiteenaloitta'!$C$5:$E$5</definedName>
    <definedName name="SuppeaLK">[1]!Luokittelu7[#All]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44" l="1"/>
  <c r="F21" i="44"/>
  <c r="F22" i="44"/>
  <c r="F23" i="44"/>
  <c r="F24" i="44"/>
  <c r="F25" i="44"/>
  <c r="F26" i="44"/>
  <c r="F18" i="44" l="1"/>
  <c r="F19" i="44"/>
  <c r="F20" i="44"/>
  <c r="F27" i="44"/>
  <c r="F28" i="44"/>
  <c r="F29" i="44"/>
  <c r="F30" i="44"/>
  <c r="F31" i="44"/>
  <c r="F17" i="44"/>
  <c r="C32" i="44"/>
  <c r="D32" i="44"/>
  <c r="F32" i="44" l="1"/>
  <c r="D5" i="72"/>
  <c r="C5" i="72"/>
  <c r="E5" i="71"/>
  <c r="D5" i="71"/>
  <c r="H6" i="48" l="1"/>
  <c r="H7" i="48"/>
  <c r="H8" i="48"/>
  <c r="H9" i="48"/>
  <c r="H10" i="48"/>
  <c r="H11" i="48"/>
  <c r="H12" i="48"/>
  <c r="H13" i="48"/>
  <c r="H14" i="48"/>
  <c r="H15" i="48"/>
  <c r="H16" i="48"/>
  <c r="H17" i="48"/>
  <c r="H18" i="48"/>
  <c r="H19" i="48"/>
  <c r="H20" i="48"/>
  <c r="H21" i="48"/>
  <c r="H22" i="48"/>
  <c r="H23" i="48"/>
  <c r="H24" i="48"/>
  <c r="H25" i="48"/>
  <c r="H5" i="48"/>
  <c r="I8" i="55" l="1"/>
  <c r="J4" i="55" s="1"/>
  <c r="J6" i="55" l="1"/>
  <c r="J3" i="55"/>
  <c r="J7" i="55"/>
  <c r="J5" i="55"/>
  <c r="J8" i="55"/>
  <c r="H36" i="47" l="1"/>
  <c r="H37" i="47"/>
  <c r="H38" i="47"/>
  <c r="H39" i="47"/>
  <c r="H40" i="47"/>
  <c r="H41" i="47"/>
  <c r="H42" i="47"/>
  <c r="H43" i="47"/>
  <c r="H44" i="47"/>
  <c r="H45" i="47"/>
  <c r="H46" i="47"/>
  <c r="H47" i="47"/>
  <c r="H48" i="47"/>
  <c r="H49" i="47"/>
  <c r="H50" i="47"/>
  <c r="H51" i="47"/>
  <c r="H52" i="47"/>
  <c r="H53" i="47"/>
  <c r="H54" i="47"/>
  <c r="H55" i="47"/>
  <c r="H35" i="47"/>
  <c r="H7" i="47"/>
  <c r="H8" i="47"/>
  <c r="H9" i="47"/>
  <c r="H10" i="47"/>
  <c r="H11" i="47"/>
  <c r="H12" i="47"/>
  <c r="H13" i="47"/>
  <c r="H14" i="47"/>
  <c r="H15" i="47"/>
  <c r="H16" i="47"/>
  <c r="H17" i="47"/>
  <c r="H18" i="47"/>
  <c r="H19" i="47"/>
  <c r="H20" i="47"/>
  <c r="H21" i="47"/>
  <c r="H22" i="47"/>
  <c r="H23" i="47"/>
  <c r="H24" i="47"/>
  <c r="H25" i="47"/>
  <c r="H6" i="47"/>
  <c r="E19" i="2" l="1"/>
  <c r="C19" i="2"/>
  <c r="F9" i="28" l="1"/>
  <c r="F5" i="28" l="1"/>
  <c r="F6" i="28"/>
  <c r="F7" i="28"/>
  <c r="F8" i="28"/>
  <c r="C7" i="44" l="1"/>
  <c r="E20" i="15" l="1"/>
  <c r="D20" i="15"/>
  <c r="C20" i="15"/>
</calcChain>
</file>

<file path=xl/sharedStrings.xml><?xml version="1.0" encoding="utf-8"?>
<sst xmlns="http://schemas.openxmlformats.org/spreadsheetml/2006/main" count="655" uniqueCount="236">
  <si>
    <t>Taiteenalojen toiminta-avustukset</t>
  </si>
  <si>
    <t>Residenssiavustukset</t>
  </si>
  <si>
    <t>Lastenkulttuurin erityisavustukset</t>
  </si>
  <si>
    <t>Festivaaliavustukset</t>
  </si>
  <si>
    <t>Taiteenalojen erityisavustukset</t>
  </si>
  <si>
    <t>Yhteisöavustukset</t>
  </si>
  <si>
    <t>Taiteenalojen kohdeapurahat</t>
  </si>
  <si>
    <t>Taiteilija-apurahat</t>
  </si>
  <si>
    <t>Yhteensä</t>
  </si>
  <si>
    <t>Saajia</t>
  </si>
  <si>
    <t xml:space="preserve">Myöntöjä </t>
  </si>
  <si>
    <t>Hakijoita</t>
  </si>
  <si>
    <t>Hakemuksia</t>
  </si>
  <si>
    <t>Tukimuoto</t>
  </si>
  <si>
    <t>Arkkitehtuuri</t>
  </si>
  <si>
    <t>Elokuvataide</t>
  </si>
  <si>
    <t>Kirjallisuus</t>
  </si>
  <si>
    <t>Kuvataide</t>
  </si>
  <si>
    <t>Mediataide</t>
  </si>
  <si>
    <t>Monitaide</t>
  </si>
  <si>
    <t>Muotoilu</t>
  </si>
  <si>
    <t>Sarjakuva- ja kuvitustaide</t>
  </si>
  <si>
    <t>Sirkustaide</t>
  </si>
  <si>
    <t>Taidejournalismi</t>
  </si>
  <si>
    <t>Tanssitaide</t>
  </si>
  <si>
    <t>Teatteritaide</t>
  </si>
  <si>
    <t>Valokuvataide</t>
  </si>
  <si>
    <t>Taiteenala</t>
  </si>
  <si>
    <t>Kulttuuri</t>
  </si>
  <si>
    <t>Musiikki</t>
  </si>
  <si>
    <t>Kaikki yhteensä</t>
  </si>
  <si>
    <t>Yksityishenkilöille ja työryhmille, €</t>
  </si>
  <si>
    <t>Yhteisöille, €</t>
  </si>
  <si>
    <t>Yhteensä, €</t>
  </si>
  <si>
    <t>Osuus, %</t>
  </si>
  <si>
    <t>Valtakunnalliset tukimuodot</t>
  </si>
  <si>
    <t>Alueelliset tukimuodot</t>
  </si>
  <si>
    <t xml:space="preserve">Yhteensä, % </t>
  </si>
  <si>
    <t>Yhteensä €</t>
  </si>
  <si>
    <t>Yksityishenkilöille ja työryhmille</t>
  </si>
  <si>
    <t>Yhteisöille</t>
  </si>
  <si>
    <t>Apurahat yksityisille</t>
  </si>
  <si>
    <t>Avustukset yhteisöille</t>
  </si>
  <si>
    <t>Sarjakuva ja kuvitustaide</t>
  </si>
  <si>
    <t>2020</t>
  </si>
  <si>
    <t>2021</t>
  </si>
  <si>
    <t>2022</t>
  </si>
  <si>
    <t>2023</t>
  </si>
  <si>
    <t>Yksityishenkilöt</t>
  </si>
  <si>
    <t>Yhteisöt</t>
  </si>
  <si>
    <t>Hakemukset</t>
  </si>
  <si>
    <t>Myönnöt</t>
  </si>
  <si>
    <t>Hakijat</t>
  </si>
  <si>
    <t>Saajat</t>
  </si>
  <si>
    <t>Saajien osuus</t>
  </si>
  <si>
    <t>Hakemusluokka</t>
  </si>
  <si>
    <t xml:space="preserve">Saajien osuus hakijoista, % </t>
  </si>
  <si>
    <t>Saajien osuus hakijoista, %</t>
  </si>
  <si>
    <t>Kaikki alat</t>
  </si>
  <si>
    <t>Pk-seudun osuus hakijoista, %</t>
  </si>
  <si>
    <t>Pk-seudun osuus saajista, %</t>
  </si>
  <si>
    <t>Ahvenanmaa</t>
  </si>
  <si>
    <t>Maakunta</t>
  </si>
  <si>
    <t>Hakijoiden osuus %</t>
  </si>
  <si>
    <t>Saajien osuus %</t>
  </si>
  <si>
    <t>Myöntösumman* osuus %</t>
  </si>
  <si>
    <t>Etelä-Karjala</t>
  </si>
  <si>
    <t>Etelä-Pohjanmaa</t>
  </si>
  <si>
    <t>Muu Uusimaa</t>
  </si>
  <si>
    <t>Pirkanmaa</t>
  </si>
  <si>
    <t>Etelä-Savo</t>
  </si>
  <si>
    <t>Varsinais-Suomi</t>
  </si>
  <si>
    <t>Kainuu</t>
  </si>
  <si>
    <t>Kanta-Häme</t>
  </si>
  <si>
    <t>Pohjois-Pohjanmaa</t>
  </si>
  <si>
    <t>Keski-Pohjanmaa</t>
  </si>
  <si>
    <t>Keski-Suomi</t>
  </si>
  <si>
    <t>Lappi</t>
  </si>
  <si>
    <t>Kymenlaakso</t>
  </si>
  <si>
    <t>Pohjois-Savo</t>
  </si>
  <si>
    <t>Ulkomaat</t>
  </si>
  <si>
    <t>Pohjois-Karjala</t>
  </si>
  <si>
    <t>Pohjanmaa</t>
  </si>
  <si>
    <t>Päijät-Häme</t>
  </si>
  <si>
    <t>Satakunta</t>
  </si>
  <si>
    <t>Keskimääräinen osuus, %</t>
  </si>
  <si>
    <t>Uusimaa</t>
  </si>
  <si>
    <t xml:space="preserve">Etelä-Savo </t>
  </si>
  <si>
    <t>Ulkomaat**</t>
  </si>
  <si>
    <t xml:space="preserve">Yhteensä </t>
  </si>
  <si>
    <t xml:space="preserve">Varsinais-Suomi </t>
  </si>
  <si>
    <t xml:space="preserve">Pohjois-Pohjanmaa </t>
  </si>
  <si>
    <t>Ruotsinkielisten osuus hakijoista, %</t>
  </si>
  <si>
    <t>Ruotsinkielisten osuus saajista, %</t>
  </si>
  <si>
    <t>Kaikki hakijat**</t>
  </si>
  <si>
    <t>*Yksityishenkilöt, ilman työryhmien yhteyshenkilöitä. Tässä on huomioitu vain vuodelle 2023 apurahaa hakeneet, eli palkinnon tai aiempina vuosina päätetyn apurahan saajat eivät ole mukana luvuissa.</t>
  </si>
  <si>
    <t>Vieraskielisten osuus hakijoista, %</t>
  </si>
  <si>
    <t>Vieraskielisten osuus saajista, %</t>
  </si>
  <si>
    <t>Kaikki alat***</t>
  </si>
  <si>
    <t>Ruotsinkielisiä</t>
  </si>
  <si>
    <t xml:space="preserve">Saajat </t>
  </si>
  <si>
    <t>Myöntösumma</t>
  </si>
  <si>
    <t>Vieraskielisiä</t>
  </si>
  <si>
    <t>Suomenkielisiä</t>
  </si>
  <si>
    <t>Alle 35-vuotiaiden osuus hakijoista, %</t>
  </si>
  <si>
    <t>Alle 35-vuotiaiden osuus saajista, %</t>
  </si>
  <si>
    <t>Kaikki hakijat</t>
  </si>
  <si>
    <t>* Yksityishenkilöt, ilman työryhmien yhteyshenkilöitä.</t>
  </si>
  <si>
    <t>Alle 35-v. % hakijoista</t>
  </si>
  <si>
    <t>Alle 35-v. % saajista</t>
  </si>
  <si>
    <t>Yli 55-vuotiaiden osuus hakijoista, %</t>
  </si>
  <si>
    <t>Yli 55-vuotiaiden osuus saajista, %</t>
  </si>
  <si>
    <t>Yli 55-v. % hakijoista</t>
  </si>
  <si>
    <t>Yli 55-v. % saajista</t>
  </si>
  <si>
    <t>Naisten osuus hakijoista, %</t>
  </si>
  <si>
    <t>Naisten osuus saajista, %</t>
  </si>
  <si>
    <t>Naisia % hakijoista</t>
  </si>
  <si>
    <t>Naisia % saajista</t>
  </si>
  <si>
    <t>* Yksityishenkilöt ilman työryhmien yhteyshenkilöitä.</t>
  </si>
  <si>
    <t>Erityisavustukset</t>
  </si>
  <si>
    <t>Residenssi-avustukset</t>
  </si>
  <si>
    <t>Aiemmilta vuosilta jatkuvat</t>
  </si>
  <si>
    <t>Pk-seutu</t>
  </si>
  <si>
    <t>Hakijoista pääkaupunkiseudulta, %</t>
  </si>
  <si>
    <t>Saajista pääkaupunkiseudulta, %</t>
  </si>
  <si>
    <t>*Luvut pyöristetty lähimpään kymmeneen</t>
  </si>
  <si>
    <t>*Ei sisällä taiteilijaeläkehakemuksia ja -myöntöjä eikä koronatuen hakemuksia ja myöntöjä (2020–2022). Mukana hakemusten ja myöntöjen määrissä eivät myöskään ole aiemmilta vuosilta jatkuvat taiteilija-apurahat eivätkä palkinnot.</t>
  </si>
  <si>
    <t>Ulkomaat****</t>
  </si>
  <si>
    <t>Yhteensä ilman päällekkäisyyksiä</t>
  </si>
  <si>
    <t>Kaikki ilman päällekkäisyyksiä</t>
  </si>
  <si>
    <t>Kuvataiteen näyttöapurahat</t>
  </si>
  <si>
    <t>Kirjailijoiden ja kääntäjien kirjastoapurahat ja -avustukset</t>
  </si>
  <si>
    <t>Myöntöjä*</t>
  </si>
  <si>
    <t>**Haetaan osana taiteenalojen toiminta-avustusta.</t>
  </si>
  <si>
    <t>Erityisavustukset ulkomailla tapahtuviin hankkeisiin</t>
  </si>
  <si>
    <t>**Vuoden 2019 kokonaissummassa lisäksi 124 540 € poistuneiden kategorioiden apurahoja (performanssi- ja esitystaide, valo- ja äänitaide sekä ympäristötaide)</t>
  </si>
  <si>
    <t>Kaikki hakijat (ilman päällekkäisyyksiä)</t>
  </si>
  <si>
    <t>Ml. työryhmien yhteyshenkilöt</t>
  </si>
  <si>
    <t>*Pyöristetty lähimpään kymmeneen euroon.</t>
  </si>
  <si>
    <t xml:space="preserve">*Muuta kuin suomea, ruotsia, saamea tai viittomakieltä äidinkielenään puhuvia. </t>
  </si>
  <si>
    <t>***Ilman päällekkäisyyksiä, jokainen hakija laskettu kertaalleen.</t>
  </si>
  <si>
    <t>*Ilman palkintoja ja aiemmilta vuosilta jatkuvia monivuotisia taiteilija-apurahoja.</t>
  </si>
  <si>
    <t>**Ilman päällekkäisyyksiä, jokainen hakija laskettu kertaalleen</t>
  </si>
  <si>
    <t>Tieto hakijan sukupuolesta perustuu henkilötunnuksesta saatavaan hakijan juridiseen sukupuoleen.</t>
  </si>
  <si>
    <t>Ei sisällä palkintoja eikä aiemmilta vuosilta jatkuvia taiteilija-apurahoja</t>
  </si>
  <si>
    <t>Alueiden apurahat</t>
  </si>
  <si>
    <t>Kulttuurisen moninaisuuden edistämisen ja rasismin vastaisen toiminnan avustukset</t>
  </si>
  <si>
    <t>Osallisuuden ja kulttuurihyvinvoinnin edistämisen avustukset</t>
  </si>
  <si>
    <t>Taiken valtionavustukset tukimuodoittain 2024</t>
  </si>
  <si>
    <t>Alueelliset taidepalkinnot</t>
  </si>
  <si>
    <t>Valtionpalkinnot</t>
  </si>
  <si>
    <t>Taiken tuki 2024 tukimuodoittain, € ja %</t>
  </si>
  <si>
    <t>Taiken tuki 2024, €</t>
  </si>
  <si>
    <t>Yksityishenkilöt ja työryhmät*</t>
  </si>
  <si>
    <t>*Aiempina vuosina käsitelty erikseen työskentely- ja kohdeapurahoina,  mutta koska alueelliset työskentely- ja kohdeapurahat on yhdistetty alueapurahoiksi, tällaista erittelyä ei voida enää tehdä</t>
  </si>
  <si>
    <t>Taiken hakemukset, hakijat, myönnöt ja saajat saajaryhmittäin vuonna 2024</t>
  </si>
  <si>
    <t>Saajia**</t>
  </si>
  <si>
    <t>Taiteilija-apurahat, 2024 alkavat</t>
  </si>
  <si>
    <t>Residenssiavustukset***</t>
  </si>
  <si>
    <t>Taiken tuki taiteenaloittain (sis. kulttuuri) vuonna 2024, €</t>
  </si>
  <si>
    <t>Taiken tuki taiteenaloittain vuosina 2020–2024,€</t>
  </si>
  <si>
    <t>Taiken apurahojen ja avustusten hakijat ja saajat taiteenaloittain vuonna 2024</t>
  </si>
  <si>
    <t>Taiteen edistämiskeskuksen apurahojen ja avustusten saajien osuus hakijoista taiteenaloittain vuonna 2024</t>
  </si>
  <si>
    <t>Valtion taiteilija-apurahan saajien osuus hakijoista taiteenaloittain vuonna 2024</t>
  </si>
  <si>
    <t>Vuonna 2024 alkaneet</t>
  </si>
  <si>
    <t xml:space="preserve">Taiken tuki (M€) yksityishenkilöille ja työryhmille  sekä yhteisöille taiteenaloittain (sis. kulttuuri) vuonna 2024      </t>
  </si>
  <si>
    <t>Taiken tuki 2024 maakunnittain ja kohderyhmittäin</t>
  </si>
  <si>
    <t>38,2 M€*</t>
  </si>
  <si>
    <t>*Summan ulkopuolelle jäävät aikaisemmin myönnetyt monivuotiset taiteilija-apurahat (7,8 M€) sekä palkinnot (0,4 M€), koska näitä ei ole haettu 2024</t>
  </si>
  <si>
    <t>Taiken apurahojen ja avustusten hakijoiden, saajien ja myöntösummien jakautuminen maakunnittain vuonna 2024</t>
  </si>
  <si>
    <t>Pääkaupunkiseudulla* asuvien osuus Taiken apurahojen ja avustusten hakijoista ja saajista vuonna 2024</t>
  </si>
  <si>
    <t>Työryhmille</t>
  </si>
  <si>
    <t>Palkinnot</t>
  </si>
  <si>
    <t>Henkilöhakijoille</t>
  </si>
  <si>
    <t>Summa</t>
  </si>
  <si>
    <t>Osuus</t>
  </si>
  <si>
    <t>**Yksityishenkilöt, ilman työryhmien yhteyshenkilöitä. Tässä on huomioitu vain vuodelle 2024 apurahaa hakeneet, eli palkinnon tai aiempina vuosina päätetyn apurahan saajat eivät ole mukana luvuissa.</t>
  </si>
  <si>
    <t>Vieraskielisten* osuus Taiken apurahojen hakijoista ja saajista taiteenaloittain vuonna 2024 (yksityishenkilöt)**</t>
  </si>
  <si>
    <t>Alle 35-vuotiaiden osuus Taiken apurahan hakijoista ja saajista vuonna 2024 (yksityishenkilöt)*</t>
  </si>
  <si>
    <t>Vuoden 2024 tilastoinnissa alle 35-vuotiaiksi lasketaan vuonna 1990 ja sen jälkeen syntyneet hakijat. He ovat olleet vuoden 2024 lopussa 34-vuotiaita tai nuorempia.</t>
  </si>
  <si>
    <t>Yli 55-vuotiaiden osuus Taiken apurahan hakijoista ja saajista vuonna 2024 (yksityishenkilöt)*</t>
  </si>
  <si>
    <t>Vuoden 2024 tilastoinnissa yli 55-vuotiaiksi lasketaan vuonna 1968 ja sitä ennen syntyneet hakijat. He ovat olleet vuoden 2024 lopussa 56-vuotiaita tai vanhempia.</t>
  </si>
  <si>
    <t>Naisten osuus Taiken apurahojen hakijoista ja saajista vuonna 2024*</t>
  </si>
  <si>
    <t xml:space="preserve">Hakemuksia </t>
  </si>
  <si>
    <t>Myöntöjä</t>
  </si>
  <si>
    <t>Myöntöjä haetuista</t>
  </si>
  <si>
    <t>Taiken hakemukset, hakijat, myönnöt ja saajat tukimuodoittain vuonna 2024</t>
  </si>
  <si>
    <t>**Saajia vuoden 2024 hakijoista. Tässä ei ole huomioitu palkintoja eikä aiempien vuosien päätöksistä jatkuvia taiteilija-apurahoja. Nämä mukaan lukien 2 330 saajaa.</t>
  </si>
  <si>
    <t>Kulttuuri*</t>
  </si>
  <si>
    <t>Yhteisöille avustuksina ja palkintoina myönnetty tuki 2020–2024, €</t>
  </si>
  <si>
    <t>Yksityishenkilöille apurahoina ja palkintoina myönnetty tuki 2020–2024, €*</t>
  </si>
  <si>
    <t>Taiken tukea hakeneet taiteenaloittain vuosina 2020–2024</t>
  </si>
  <si>
    <t>Taiken tukea saaneet taiteenaloittain vuosina 2020–2024</t>
  </si>
  <si>
    <t>Taiteen edistämiskeskuksen hakijat* maakunnittain vuosina 2020–2024</t>
  </si>
  <si>
    <t>**Ulkomailla asumisen tilastointia on muutettu vuonna 2023. Luvut eivät ole tältä osin vertailukelpoisia eri vuosien välillä. Vuoden 2022 tilastointitavalla ulkomaisen osoitteen ilmoittaneita hakijoita on 132kpl vuonna 2023 ja 150kpl vuonna 2024.</t>
  </si>
  <si>
    <t>**Ulkomailla asumisen tilastointia on muutettu vuonna 2023. Luvut eivät ole tältä osin vertailukelpoisia eri vuosien välillä. . Vuoden 2022 tilastointitavalla ulkomaisen osoitteen ilmoittaneita saajia on 28 kpl vuonna 2023 ja 28 kpl vuonna 2024.</t>
  </si>
  <si>
    <t>Taiteen edistämiskeskuksen myöntösummat* maakunnittain vuosina 2020–2024</t>
  </si>
  <si>
    <t>2023**</t>
  </si>
  <si>
    <t>Ruotsinkielisten osuus Taiken apurahojen hakijoista ja saajista taiteenaloittain vuonna 2024 (yksityishenkilöt)*</t>
  </si>
  <si>
    <t>Ruotsinkieliset % hakijoista</t>
  </si>
  <si>
    <t>Ruotsinkieliset % saajista</t>
  </si>
  <si>
    <t>Vieraskieliset % hakijoista</t>
  </si>
  <si>
    <t>Vieraskieliset % saajista</t>
  </si>
  <si>
    <t xml:space="preserve">*Muuta kuin suomea, ruotsia tai saamea äidinkielenään puhuvia. </t>
  </si>
  <si>
    <t>** Yksityishenkilöt, ilman työryhmien yhteyshenkilöitä.</t>
  </si>
  <si>
    <t>Alle 35-vuotiaiden osuus (%) Taiken apurahan hakijoista ja saajista vuosina 2020–2024*</t>
  </si>
  <si>
    <t>Yli 55-vuotiaiden osuus (%) Taiken apurahan hakijoista ja saajista vuosina 2020–2024*</t>
  </si>
  <si>
    <t>Taiken tuki kansainväliseen toimintaan* taiteenaloittain vuonna 2024</t>
  </si>
  <si>
    <t>Taiken alueelliset ja valtakunnalliset tuet 2020–2024 (M€)</t>
  </si>
  <si>
    <t>Taiken apurahat yksityisille ja avustukset yhteisöille € vuosina 2020–2024</t>
  </si>
  <si>
    <t>Taiken hakemusten ja myöntöjen määrä* 2020–2024</t>
  </si>
  <si>
    <t>Taiken hakijoiden ja saajien määrä 2020–2024</t>
  </si>
  <si>
    <t>Taiken tuen hakijat ja saajat, yksityishenkilöt (ml. Työryhmät) ja yhteisöt 2020–2024</t>
  </si>
  <si>
    <t>**2023: maakunnan tilastointitapaa ulkomailla asuvien osalta muutettu vuonna 2023. Tässä esitetyt luvut eivät ole tältä osin vertailu-kelpoisia. Vuoden 2022 tilastointitavalla ulkomaille mennyt summa vuonna 2023 on 344 830 € ja vuonna 2024 vastaavasti 432 925 €. Erot muiden maakuntien osalta jäävät alle prosenttiin.</t>
  </si>
  <si>
    <t>Pääkaupunkiseudulla asuvien osuus Taiken apurahojen ja avustusten hakijoista ja saajista 2020–2024</t>
  </si>
  <si>
    <t>Henkilöhakijoita 7517 hakijaa, 1248 saajaa</t>
  </si>
  <si>
    <t>Henkilöhakijoille suunnattiin 31 % Taiken vuoden 2024 tuesta</t>
  </si>
  <si>
    <t>Aiemmilta vuosilta jatkuvat taiteilija-apurahat</t>
  </si>
  <si>
    <t>Naisten osuus (%) Taiken apurahojen hakijoista ja saajista vuosina 2020–2024*</t>
  </si>
  <si>
    <t>Vieraskielisten* osuus Taiken apurahojen hakijoista ja saajista (%, yksityishenkilöt) vuosina 2020–2024**</t>
  </si>
  <si>
    <t>Ruotsinkielisten osuus Taiken apurahojen hakijoista ja saajista (%, yksityishenkilöt) vuosina 2020–2024*</t>
  </si>
  <si>
    <t>Ilman koronatukien hakemuksia</t>
  </si>
  <si>
    <t>Taiteen edistämiskeskuksen saajat* maakunnittain vuosina 2020–2024</t>
  </si>
  <si>
    <t xml:space="preserve">
Taiteilijaeläkkeen hakemukset ja myönnöt taiteenaloittain 2024</t>
  </si>
  <si>
    <r>
      <t>Taiteilijaeläkkeen hakijat ja saajat vuosina 2020</t>
    </r>
    <r>
      <rPr>
        <b/>
        <sz val="8"/>
        <color theme="1"/>
        <rFont val="Calibri"/>
        <family val="2"/>
        <scheme val="minor"/>
      </rPr>
      <t> </t>
    </r>
    <r>
      <rPr>
        <b/>
        <sz val="11"/>
        <color theme="1"/>
        <rFont val="Calibri"/>
        <family val="2"/>
        <scheme val="minor"/>
      </rPr>
      <t>–2024</t>
    </r>
  </si>
  <si>
    <t>Vuosi</t>
  </si>
  <si>
    <t>Prosenttiperiaatteen mukaisten taidehankkeiden hankeavustukset</t>
  </si>
  <si>
    <t>Kulttuurilehtien ja verkkojulkaisujen hankeavustukset</t>
  </si>
  <si>
    <t>Taiken tukimuodot* kansainvälisen toiminnan edistämiseen vuonna 2024</t>
  </si>
  <si>
    <t>Matkoja sisältävät apurahat</t>
  </si>
  <si>
    <t xml:space="preserve">*Tässä esitetään ainoastaan matkoja sisältävät alueiden apurahat ja taiteenalojen kohdeapurahat, ulkomailla tapahtuvien hankkeiden erityisavustukset sekä residenssiavustukset. Tiedot perustuvat hakemuksiin. Myös muilla Taiken tukimuodoilla on merkittäviä vaikutuksia kansainvälisen toiminnan rahoitukseen. </t>
  </si>
  <si>
    <t>Valtion taiteilija-apurahat taiteenaloittain 2024, €</t>
  </si>
  <si>
    <t>*Myöntöjä vuoden 2024 hakemuksista. Näiden lisäksi 296 aiempien vuosien päätöksistä jatkuvaa useampivuotista taiteilija-apurahaa ja 24 myönnettyä palkintoa.</t>
  </si>
  <si>
    <t xml:space="preserve">*Tässä esitetään ainoastaan matkoja sisältävät alueiden apurahat ja taiteenalojen kohdeapurahat, ulkomailla tapahtuvien hankkeiden erityisavustukset sekä residenssiavustukset. Tiedot perustuvat hakemuksiin. Myös muilla Taiken tukimuodoilla on merkittäviä vaikutuksia kansainvälisen toiminnan rahoitukseen.  Myös muilla Taiken tukimuodoilla on merkittäviä vaikutuksia kansainvälisen toiminnan rahoitukseen. </t>
  </si>
  <si>
    <t>Kulttuuri sisältää taiteenaloittain luokittelemattomat avustukset. Näitä ovat osallisuuden ja kulttuurihyvinvoinnin edistämisen avustukset, kulttuurisen moninaisuuden edistämisen ja rasisminvastaisen toiminnan avustukset, kulttuurilehtien ja verkkojulkaisujen hankeavustukset sekä prosenttiperiaatteen mukaisten taidehankkeiden hankeavustukset</t>
  </si>
  <si>
    <t>Hakijatieto ei sisällä palkintoja eikä aiemmilta vuosilta jatkuvia taiteilija-apurahoja.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</si>
</sst>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
    <numFmt numFmtId="165" formatCode="#,##0\ &quot;€&quot;"/>
    <numFmt numFmtId="166" formatCode="0.0"/>
    <numFmt numFmtId="167" formatCode="_-* #,##0_-;\-* #,##0_-;_-* &quot;-&quot;??_-;_-@_-"/>
    <numFmt numFmtId="168" formatCode="#,##0.00\ &quot;€&quot;"/>
  </numFmts>
  <fonts count="27"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scheme val="minor"/>
    </font>
    <font>
      <sz val="11"/>
      <name val="Calibri"/>
      <family val="2"/>
      <scheme val="minor"/>
    </font>
    <font>
      <b/>
      <sz val="11"/>
      <name val="Calibri"/>
      <family val="2"/>
      <scheme val="minor"/>
    </font>
    <font>
      <sz val="11"/>
      <name val="Calibri"/>
      <family val="2"/>
    </font>
    <font>
      <sz val="11"/>
      <color theme="9" tint="-0.249977111117893"/>
      <name val="Calibri"/>
      <family val="2"/>
      <scheme val="minor"/>
    </font>
    <font>
      <sz val="11"/>
      <color rgb="FFFF0000"/>
      <name val="Calibri"/>
      <family val="2"/>
      <scheme val="minor"/>
    </font>
    <font>
      <sz val="9"/>
      <color theme="1"/>
      <name val="Arial"/>
      <family val="2"/>
    </font>
    <font>
      <sz val="14"/>
      <color rgb="FF595959"/>
      <name val="Calibri"/>
      <family val="2"/>
      <scheme val="minor"/>
    </font>
    <font>
      <sz val="11"/>
      <color rgb="FF32363A"/>
      <name val="Calibri"/>
      <family val="2"/>
      <scheme val="minor"/>
    </font>
    <font>
      <b/>
      <sz val="11"/>
      <color rgb="FF32363A"/>
      <name val="Calibri"/>
      <family val="2"/>
      <scheme val="minor"/>
    </font>
    <font>
      <sz val="8"/>
      <name val="Calibri"/>
      <family val="2"/>
      <scheme val="minor"/>
    </font>
    <font>
      <sz val="11"/>
      <color theme="8" tint="-0.499984740745262"/>
      <name val="Calibri"/>
      <family val="2"/>
      <scheme val="minor"/>
    </font>
    <font>
      <b/>
      <sz val="11"/>
      <name val="Calibri"/>
      <family val="2"/>
    </font>
    <font>
      <sz val="11"/>
      <color theme="0"/>
      <name val="Calibri"/>
      <family val="2"/>
      <scheme val="minor"/>
    </font>
    <font>
      <b/>
      <sz val="11"/>
      <color theme="0"/>
      <name val="Calibri"/>
      <family val="2"/>
    </font>
    <font>
      <b/>
      <sz val="11"/>
      <color indexed="8"/>
      <name val="Calibri"/>
      <family val="2"/>
      <scheme val="minor"/>
    </font>
    <font>
      <sz val="11"/>
      <color indexed="8"/>
      <name val="Calibri"/>
      <family val="2"/>
      <scheme val="minor"/>
    </font>
    <font>
      <b/>
      <sz val="11"/>
      <color theme="9" tint="-0.249977111117893"/>
      <name val="Calibri"/>
      <family val="2"/>
      <scheme val="minor"/>
    </font>
    <font>
      <b/>
      <sz val="11"/>
      <color rgb="FF000000"/>
      <name val="Calibri"/>
      <family val="2"/>
      <scheme val="minor"/>
    </font>
    <font>
      <b/>
      <sz val="11"/>
      <color theme="1"/>
      <name val="Arial"/>
      <family val="2"/>
    </font>
    <font>
      <b/>
      <sz val="11"/>
      <color theme="1"/>
      <name val="Calibri"/>
      <family val="2"/>
    </font>
    <font>
      <sz val="11"/>
      <color theme="1"/>
      <name val="Aptos"/>
      <family val="2"/>
    </font>
    <font>
      <sz val="8"/>
      <color theme="1"/>
      <name val="Arial"/>
      <family val="2"/>
    </font>
    <font>
      <b/>
      <sz val="8"/>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theme="4" tint="0.39997558519241921"/>
      </top>
      <bottom/>
      <diagonal/>
    </border>
  </borders>
  <cellStyleXfs count="6">
    <xf numFmtId="0" fontId="0" fillId="0" borderId="0"/>
    <xf numFmtId="0" fontId="2" fillId="0" borderId="0"/>
    <xf numFmtId="9"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cellStyleXfs>
  <cellXfs count="240">
    <xf numFmtId="0" fontId="0" fillId="0" borderId="0" xfId="0"/>
    <xf numFmtId="0" fontId="0" fillId="0" borderId="0" xfId="0" applyAlignment="1">
      <alignment horizontal="center" vertical="center"/>
    </xf>
    <xf numFmtId="0" fontId="0" fillId="0" borderId="0" xfId="0" applyFill="1"/>
    <xf numFmtId="0" fontId="1" fillId="0" borderId="0" xfId="0" applyFont="1"/>
    <xf numFmtId="0" fontId="0" fillId="0" borderId="0" xfId="0" applyAlignment="1">
      <alignment horizontal="left" vertical="top"/>
    </xf>
    <xf numFmtId="0" fontId="0" fillId="0" borderId="0" xfId="0" applyBorder="1"/>
    <xf numFmtId="3" fontId="0" fillId="0" borderId="0" xfId="0" applyNumberFormat="1"/>
    <xf numFmtId="3" fontId="0" fillId="0" borderId="0" xfId="0" applyNumberFormat="1" applyBorder="1"/>
    <xf numFmtId="0" fontId="4" fillId="0" borderId="0" xfId="0" applyFont="1" applyAlignment="1">
      <alignment horizontal="center"/>
    </xf>
    <xf numFmtId="0" fontId="4" fillId="0" borderId="0" xfId="0" applyFont="1"/>
    <xf numFmtId="3" fontId="6" fillId="0" borderId="0" xfId="0" applyNumberFormat="1" applyFont="1" applyBorder="1" applyAlignment="1">
      <alignment horizontal="right" vertical="center"/>
    </xf>
    <xf numFmtId="9" fontId="0" fillId="0" borderId="0" xfId="2" applyFont="1"/>
    <xf numFmtId="0" fontId="0" fillId="0" borderId="0" xfId="0" applyAlignment="1">
      <alignment horizontal="right"/>
    </xf>
    <xf numFmtId="0" fontId="7" fillId="0" borderId="0" xfId="0" applyFont="1"/>
    <xf numFmtId="3" fontId="0" fillId="0" borderId="0" xfId="0" applyNumberFormat="1" applyFill="1"/>
    <xf numFmtId="166" fontId="0" fillId="0" borderId="0" xfId="0" applyNumberFormat="1" applyAlignment="1">
      <alignment horizontal="right"/>
    </xf>
    <xf numFmtId="0" fontId="0" fillId="0" borderId="0" xfId="0" applyAlignment="1">
      <alignment horizontal="center"/>
    </xf>
    <xf numFmtId="0" fontId="5" fillId="0" borderId="0" xfId="0" applyFont="1" applyAlignment="1">
      <alignment horizontal="left" vertical="center"/>
    </xf>
    <xf numFmtId="3" fontId="0" fillId="0" borderId="0" xfId="0" applyNumberFormat="1" applyAlignment="1">
      <alignment horizontal="center"/>
    </xf>
    <xf numFmtId="0" fontId="6" fillId="0" borderId="0" xfId="0" applyFont="1" applyAlignment="1">
      <alignment horizontal="left"/>
    </xf>
    <xf numFmtId="165" fontId="6" fillId="0" borderId="0" xfId="0" applyNumberFormat="1" applyFont="1" applyAlignment="1">
      <alignment horizontal="center" vertical="center"/>
    </xf>
    <xf numFmtId="3" fontId="4" fillId="0" borderId="0" xfId="0" applyNumberFormat="1" applyFont="1"/>
    <xf numFmtId="3" fontId="7" fillId="0" borderId="0" xfId="0" applyNumberFormat="1" applyFont="1" applyAlignment="1">
      <alignment horizontal="center"/>
    </xf>
    <xf numFmtId="37" fontId="0" fillId="0" borderId="0" xfId="0" applyNumberFormat="1"/>
    <xf numFmtId="0" fontId="4" fillId="0" borderId="0" xfId="0" applyFont="1" applyAlignment="1">
      <alignment horizontal="left"/>
    </xf>
    <xf numFmtId="49" fontId="4" fillId="0" borderId="0" xfId="0" applyNumberFormat="1" applyFont="1"/>
    <xf numFmtId="49" fontId="7" fillId="0" borderId="0" xfId="0" applyNumberFormat="1" applyFont="1"/>
    <xf numFmtId="3" fontId="8" fillId="0" borderId="0" xfId="0" applyNumberFormat="1" applyFont="1" applyAlignment="1">
      <alignment horizontal="center"/>
    </xf>
    <xf numFmtId="3" fontId="7" fillId="0" borderId="0" xfId="0" applyNumberFormat="1" applyFont="1" applyAlignment="1">
      <alignment horizontal="center" vertical="center"/>
    </xf>
    <xf numFmtId="167" fontId="7" fillId="0" borderId="0" xfId="0" applyNumberFormat="1" applyFont="1"/>
    <xf numFmtId="0" fontId="9" fillId="0" borderId="0" xfId="0" applyFont="1"/>
    <xf numFmtId="164" fontId="0" fillId="0" borderId="0" xfId="2" applyNumberFormat="1" applyFont="1"/>
    <xf numFmtId="0" fontId="0" fillId="0" borderId="0" xfId="0"/>
    <xf numFmtId="0" fontId="1" fillId="0" borderId="0" xfId="0" applyFont="1"/>
    <xf numFmtId="3" fontId="0" fillId="0" borderId="0" xfId="0" applyNumberFormat="1"/>
    <xf numFmtId="164" fontId="0" fillId="0" borderId="0" xfId="2" applyNumberFormat="1" applyFont="1" applyAlignment="1">
      <alignment horizontal="center" vertical="center"/>
    </xf>
    <xf numFmtId="0" fontId="10" fillId="0" borderId="0" xfId="0" applyFont="1" applyAlignment="1">
      <alignment horizontal="center" vertical="center" readingOrder="1"/>
    </xf>
    <xf numFmtId="0" fontId="1" fillId="0" borderId="0" xfId="0" applyFont="1" applyAlignment="1">
      <alignment vertical="center"/>
    </xf>
    <xf numFmtId="0" fontId="1" fillId="0" borderId="0" xfId="0" applyFont="1" applyAlignment="1">
      <alignment horizontal="left" vertical="center"/>
    </xf>
    <xf numFmtId="0" fontId="0" fillId="0" borderId="0" xfId="0" applyAlignment="1">
      <alignment horizontal="left" vertical="center"/>
    </xf>
    <xf numFmtId="9" fontId="0" fillId="0" borderId="0" xfId="0" applyNumberFormat="1" applyAlignment="1">
      <alignment horizontal="center"/>
    </xf>
    <xf numFmtId="3" fontId="11" fillId="0" borderId="0" xfId="0" applyNumberFormat="1" applyFont="1" applyAlignment="1">
      <alignment horizontal="center" vertical="center"/>
    </xf>
    <xf numFmtId="3" fontId="12" fillId="0" borderId="0" xfId="0" applyNumberFormat="1" applyFont="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xf numFmtId="164" fontId="1" fillId="0" borderId="0" xfId="0" applyNumberFormat="1" applyFont="1" applyAlignment="1">
      <alignment horizontal="center" vertical="center"/>
    </xf>
    <xf numFmtId="0" fontId="0" fillId="0" borderId="0" xfId="0" applyAlignment="1">
      <alignment horizontal="left"/>
    </xf>
    <xf numFmtId="164" fontId="0" fillId="0" borderId="0" xfId="0" applyNumberFormat="1" applyBorder="1" applyAlignment="1">
      <alignment horizontal="center"/>
    </xf>
    <xf numFmtId="3" fontId="0" fillId="0" borderId="0" xfId="0" applyNumberFormat="1" applyBorder="1" applyAlignment="1">
      <alignment horizontal="right" vertical="center"/>
    </xf>
    <xf numFmtId="0" fontId="1" fillId="0" borderId="0" xfId="0" applyFont="1" applyAlignment="1">
      <alignment horizontal="center"/>
    </xf>
    <xf numFmtId="0" fontId="6" fillId="0" borderId="0" xfId="0" applyFont="1"/>
    <xf numFmtId="167" fontId="4" fillId="0" borderId="0" xfId="0" applyNumberFormat="1" applyFont="1" applyAlignment="1">
      <alignment horizontal="right"/>
    </xf>
    <xf numFmtId="0" fontId="1" fillId="0" borderId="0" xfId="0" applyFont="1" applyAlignment="1">
      <alignment horizontal="center" vertical="center"/>
    </xf>
    <xf numFmtId="0" fontId="1" fillId="0" borderId="0" xfId="0" applyFont="1" applyAlignment="1">
      <alignment horizontal="center" vertical="center" wrapText="1"/>
    </xf>
    <xf numFmtId="164" fontId="0" fillId="0" borderId="0" xfId="0" applyNumberFormat="1" applyAlignment="1">
      <alignment horizontal="center"/>
    </xf>
    <xf numFmtId="0" fontId="1" fillId="0" borderId="0" xfId="0" applyFont="1" applyAlignment="1">
      <alignment horizontal="left"/>
    </xf>
    <xf numFmtId="164" fontId="1" fillId="0" borderId="0" xfId="0" applyNumberFormat="1" applyFont="1" applyAlignment="1">
      <alignment horizontal="center"/>
    </xf>
    <xf numFmtId="164" fontId="0" fillId="0" borderId="0" xfId="0" applyNumberFormat="1" applyAlignment="1">
      <alignment horizontal="center" vertical="center"/>
    </xf>
    <xf numFmtId="0" fontId="0" fillId="0" borderId="0" xfId="0" applyAlignment="1">
      <alignment horizontal="left"/>
    </xf>
    <xf numFmtId="0" fontId="14" fillId="0" borderId="0" xfId="0" applyFont="1"/>
    <xf numFmtId="0" fontId="0" fillId="0" borderId="0" xfId="0" applyBorder="1" applyAlignment="1">
      <alignment horizontal="right"/>
    </xf>
    <xf numFmtId="0" fontId="0" fillId="0" borderId="0" xfId="0" applyBorder="1" applyAlignment="1">
      <alignment horizontal="right" vertical="center"/>
    </xf>
    <xf numFmtId="3" fontId="4" fillId="0" borderId="0" xfId="0" applyNumberFormat="1" applyFont="1" applyBorder="1" applyAlignment="1">
      <alignment horizontal="right" vertical="center"/>
    </xf>
    <xf numFmtId="167" fontId="4" fillId="0" borderId="0" xfId="3" applyNumberFormat="1" applyFont="1" applyFill="1" applyBorder="1" applyAlignment="1">
      <alignment horizontal="right" vertical="center"/>
    </xf>
    <xf numFmtId="9" fontId="0" fillId="0" borderId="0" xfId="0" applyNumberFormat="1"/>
    <xf numFmtId="9" fontId="6" fillId="0" borderId="0" xfId="0" applyNumberFormat="1" applyFont="1" applyAlignment="1">
      <alignment horizontal="right"/>
    </xf>
    <xf numFmtId="9" fontId="0" fillId="0" borderId="0" xfId="0" applyNumberFormat="1" applyAlignment="1">
      <alignment horizontal="right" vertical="center"/>
    </xf>
    <xf numFmtId="0" fontId="1" fillId="0" borderId="0" xfId="0" applyFont="1" applyAlignment="1">
      <alignment horizontal="center"/>
    </xf>
    <xf numFmtId="9" fontId="0" fillId="0" borderId="0" xfId="2" applyFont="1" applyAlignment="1">
      <alignment horizontal="center"/>
    </xf>
    <xf numFmtId="164" fontId="0" fillId="0" borderId="0" xfId="2" applyNumberFormat="1" applyFont="1" applyAlignment="1">
      <alignment horizontal="center"/>
    </xf>
    <xf numFmtId="0" fontId="15" fillId="0" borderId="0" xfId="0" applyFont="1" applyAlignment="1">
      <alignment horizontal="left"/>
    </xf>
    <xf numFmtId="0" fontId="16" fillId="0" borderId="0" xfId="0" applyFont="1"/>
    <xf numFmtId="0" fontId="17" fillId="0" borderId="7" xfId="0" applyFont="1" applyBorder="1"/>
    <xf numFmtId="164" fontId="16" fillId="0" borderId="0" xfId="0" applyNumberFormat="1" applyFont="1"/>
    <xf numFmtId="164" fontId="0" fillId="0" borderId="0" xfId="0" applyNumberFormat="1"/>
    <xf numFmtId="164" fontId="6" fillId="0" borderId="0" xfId="0" applyNumberFormat="1" applyFont="1" applyAlignment="1">
      <alignment horizontal="center"/>
    </xf>
    <xf numFmtId="9" fontId="1" fillId="0" borderId="0" xfId="2" applyNumberFormat="1" applyFont="1" applyAlignment="1">
      <alignment horizontal="center" vertical="center"/>
    </xf>
    <xf numFmtId="0" fontId="8" fillId="0" borderId="0" xfId="0" applyFont="1"/>
    <xf numFmtId="3" fontId="4" fillId="0" borderId="0" xfId="0" applyNumberFormat="1" applyFont="1" applyBorder="1"/>
    <xf numFmtId="0" fontId="2" fillId="0" borderId="0" xfId="4"/>
    <xf numFmtId="3" fontId="2" fillId="0" borderId="0" xfId="4" applyNumberFormat="1"/>
    <xf numFmtId="0" fontId="1" fillId="0" borderId="0" xfId="0" applyFont="1" applyAlignment="1">
      <alignment horizontal="center"/>
    </xf>
    <xf numFmtId="9" fontId="0" fillId="0" borderId="0" xfId="2" applyFont="1" applyAlignment="1">
      <alignment horizontal="center" vertical="center"/>
    </xf>
    <xf numFmtId="0" fontId="1" fillId="0" borderId="0" xfId="0" applyFont="1" applyAlignment="1">
      <alignment horizontal="center"/>
    </xf>
    <xf numFmtId="164" fontId="4" fillId="0" borderId="0" xfId="0" applyNumberFormat="1" applyFont="1" applyBorder="1" applyAlignment="1">
      <alignment horizontal="center"/>
    </xf>
    <xf numFmtId="1" fontId="0" fillId="0" borderId="0" xfId="0" applyNumberFormat="1"/>
    <xf numFmtId="2" fontId="0" fillId="0" borderId="0" xfId="0" applyNumberFormat="1" applyAlignment="1">
      <alignment horizontal="right"/>
    </xf>
    <xf numFmtId="0" fontId="6" fillId="0" borderId="4" xfId="0" applyFont="1" applyBorder="1" applyAlignment="1">
      <alignment vertical="top"/>
    </xf>
    <xf numFmtId="0" fontId="6" fillId="0" borderId="6"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wrapText="1"/>
    </xf>
    <xf numFmtId="0" fontId="0" fillId="0" borderId="0" xfId="0" applyAlignment="1">
      <alignment vertical="top"/>
    </xf>
    <xf numFmtId="0" fontId="6" fillId="0" borderId="0" xfId="0" applyFont="1" applyAlignment="1">
      <alignment vertical="top"/>
    </xf>
    <xf numFmtId="0" fontId="1" fillId="0" borderId="0" xfId="0" applyFont="1" applyBorder="1"/>
    <xf numFmtId="0" fontId="1" fillId="0" borderId="0" xfId="0" applyFont="1" applyBorder="1" applyAlignment="1">
      <alignment horizontal="center"/>
    </xf>
    <xf numFmtId="0" fontId="15" fillId="0" borderId="0" xfId="0" applyFont="1" applyAlignment="1">
      <alignment vertical="top"/>
    </xf>
    <xf numFmtId="0" fontId="1" fillId="0" borderId="0" xfId="0" applyFont="1" applyFill="1" applyBorder="1"/>
    <xf numFmtId="3" fontId="0" fillId="0" borderId="0" xfId="0" applyNumberFormat="1" applyAlignment="1">
      <alignment horizontal="right"/>
    </xf>
    <xf numFmtId="0" fontId="20" fillId="0" borderId="0" xfId="0" applyFont="1"/>
    <xf numFmtId="3" fontId="4" fillId="0" borderId="0" xfId="0" applyNumberFormat="1" applyFont="1" applyAlignment="1">
      <alignment horizontal="center" vertical="center"/>
    </xf>
    <xf numFmtId="0" fontId="0" fillId="0" borderId="0" xfId="0" applyBorder="1" applyAlignment="1">
      <alignment horizontal="center"/>
    </xf>
    <xf numFmtId="0" fontId="4" fillId="0" borderId="0" xfId="0" applyFont="1" applyFill="1" applyBorder="1" applyAlignment="1">
      <alignment horizontal="left" vertical="center"/>
    </xf>
    <xf numFmtId="0" fontId="21" fillId="0" borderId="0" xfId="4" applyFont="1"/>
    <xf numFmtId="0" fontId="21" fillId="0" borderId="0" xfId="4" applyFont="1" applyAlignment="1">
      <alignment vertical="center"/>
    </xf>
    <xf numFmtId="0" fontId="22" fillId="0" borderId="0" xfId="0" applyFont="1"/>
    <xf numFmtId="3" fontId="0" fillId="0" borderId="0" xfId="0" applyNumberFormat="1" applyBorder="1" applyAlignment="1">
      <alignment horizontal="right"/>
    </xf>
    <xf numFmtId="167" fontId="4" fillId="0" borderId="0" xfId="0" applyNumberFormat="1" applyFont="1" applyBorder="1" applyAlignment="1">
      <alignment horizontal="right"/>
    </xf>
    <xf numFmtId="3" fontId="4" fillId="0" borderId="0" xfId="0" applyNumberFormat="1" applyFont="1" applyFill="1" applyBorder="1" applyAlignment="1">
      <alignment horizontal="right" vertical="center"/>
    </xf>
    <xf numFmtId="9" fontId="0" fillId="0" borderId="0" xfId="2" applyFont="1" applyBorder="1" applyAlignment="1">
      <alignment horizontal="center" vertical="center"/>
    </xf>
    <xf numFmtId="0" fontId="0" fillId="0" borderId="0" xfId="0" applyAlignment="1">
      <alignment horizontal="left"/>
    </xf>
    <xf numFmtId="0" fontId="0" fillId="0" borderId="0" xfId="0" applyFill="1" applyBorder="1" applyAlignment="1">
      <alignment horizontal="left"/>
    </xf>
    <xf numFmtId="0" fontId="0" fillId="0" borderId="0" xfId="0" applyAlignment="1"/>
    <xf numFmtId="3" fontId="5" fillId="0" borderId="0" xfId="0" applyNumberFormat="1" applyFont="1" applyBorder="1" applyAlignment="1">
      <alignment horizontal="right"/>
    </xf>
    <xf numFmtId="167" fontId="5" fillId="0" borderId="0" xfId="3" applyNumberFormat="1" applyFont="1" applyFill="1" applyBorder="1" applyAlignment="1">
      <alignment horizontal="right"/>
    </xf>
    <xf numFmtId="164" fontId="5" fillId="0" borderId="0" xfId="0" applyNumberFormat="1" applyFont="1" applyBorder="1" applyAlignment="1">
      <alignment horizontal="right"/>
    </xf>
    <xf numFmtId="0" fontId="0" fillId="0" borderId="0" xfId="0" applyFill="1" applyBorder="1"/>
    <xf numFmtId="0" fontId="0" fillId="0" borderId="0" xfId="0" applyFill="1" applyBorder="1" applyAlignment="1">
      <alignment wrapText="1"/>
    </xf>
    <xf numFmtId="0" fontId="1" fillId="0" borderId="0" xfId="0" applyFont="1" applyBorder="1" applyAlignment="1">
      <alignment horizontal="center" vertical="center"/>
    </xf>
    <xf numFmtId="0" fontId="0" fillId="0" borderId="0" xfId="0" applyBorder="1" applyAlignment="1">
      <alignment horizontal="left" vertical="center"/>
    </xf>
    <xf numFmtId="3" fontId="0" fillId="0" borderId="0" xfId="0" applyNumberFormat="1" applyBorder="1" applyAlignment="1">
      <alignment horizontal="center" vertical="center"/>
    </xf>
    <xf numFmtId="3" fontId="0" fillId="0" borderId="0" xfId="0" applyNumberFormat="1" applyFill="1" applyBorder="1"/>
    <xf numFmtId="0" fontId="5" fillId="0" borderId="0" xfId="0" applyFont="1" applyBorder="1"/>
    <xf numFmtId="0" fontId="4" fillId="0" borderId="0" xfId="0" applyFont="1" applyBorder="1" applyAlignment="1">
      <alignment horizontal="left" vertical="center"/>
    </xf>
    <xf numFmtId="9" fontId="4" fillId="0" borderId="0" xfId="0" applyNumberFormat="1" applyFont="1" applyBorder="1" applyAlignment="1">
      <alignment horizontal="center"/>
    </xf>
    <xf numFmtId="0" fontId="4" fillId="0" borderId="0" xfId="0" applyFont="1" applyFill="1" applyBorder="1" applyAlignment="1">
      <alignment horizontal="left" vertical="center" wrapText="1"/>
    </xf>
    <xf numFmtId="9" fontId="4" fillId="0" borderId="0" xfId="0" applyNumberFormat="1" applyFont="1" applyFill="1" applyBorder="1" applyAlignment="1">
      <alignment horizontal="center" vertical="center"/>
    </xf>
    <xf numFmtId="9" fontId="0" fillId="0" borderId="0" xfId="2" applyNumberFormat="1" applyFont="1"/>
    <xf numFmtId="3" fontId="0" fillId="0" borderId="0" xfId="0" applyNumberFormat="1" applyBorder="1" applyAlignment="1">
      <alignment horizontal="center"/>
    </xf>
    <xf numFmtId="0" fontId="1" fillId="0" borderId="0" xfId="0" applyFont="1" applyBorder="1" applyAlignment="1">
      <alignment vertical="center"/>
    </xf>
    <xf numFmtId="3" fontId="0" fillId="2" borderId="0" xfId="0" applyNumberFormat="1" applyFill="1"/>
    <xf numFmtId="0" fontId="0" fillId="0" borderId="0" xfId="0" applyBorder="1" applyAlignment="1">
      <alignment horizontal="left"/>
    </xf>
    <xf numFmtId="0" fontId="1" fillId="0" borderId="0" xfId="0" applyFont="1" applyBorder="1" applyAlignment="1">
      <alignment horizontal="left"/>
    </xf>
    <xf numFmtId="3" fontId="1" fillId="0" borderId="0" xfId="0" applyNumberFormat="1" applyFont="1" applyBorder="1" applyAlignment="1">
      <alignment horizontal="right"/>
    </xf>
    <xf numFmtId="164" fontId="0" fillId="0" borderId="0" xfId="2" applyNumberFormat="1" applyFont="1" applyBorder="1"/>
    <xf numFmtId="1" fontId="0" fillId="0" borderId="0" xfId="2" applyNumberFormat="1" applyFont="1" applyBorder="1"/>
    <xf numFmtId="0" fontId="0" fillId="0" borderId="0" xfId="0" applyFill="1" applyBorder="1" applyAlignment="1">
      <alignment horizontal="left" vertical="center"/>
    </xf>
    <xf numFmtId="1" fontId="1" fillId="0" borderId="0" xfId="0" applyNumberFormat="1" applyFont="1" applyFill="1" applyBorder="1"/>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0" fillId="0" borderId="0" xfId="0" applyFill="1" applyBorder="1" applyAlignment="1">
      <alignment horizontal="right"/>
    </xf>
    <xf numFmtId="3" fontId="0" fillId="0" borderId="0" xfId="0" applyNumberFormat="1" applyFill="1" applyBorder="1" applyAlignment="1">
      <alignment horizontal="right"/>
    </xf>
    <xf numFmtId="164" fontId="0" fillId="0" borderId="0" xfId="2" applyNumberFormat="1" applyFont="1" applyFill="1" applyBorder="1"/>
    <xf numFmtId="164" fontId="0" fillId="0" borderId="0" xfId="2" applyNumberFormat="1" applyFont="1" applyFill="1" applyBorder="1" applyAlignment="1">
      <alignment horizontal="right"/>
    </xf>
    <xf numFmtId="0" fontId="0" fillId="0" borderId="0" xfId="2" applyNumberFormat="1" applyFont="1" applyFill="1" applyBorder="1"/>
    <xf numFmtId="3" fontId="1" fillId="0" borderId="0" xfId="0" applyNumberFormat="1" applyFont="1" applyFill="1" applyBorder="1"/>
    <xf numFmtId="0" fontId="1" fillId="0" borderId="0" xfId="0" applyFont="1" applyFill="1" applyBorder="1" applyAlignment="1">
      <alignment horizontal="left"/>
    </xf>
    <xf numFmtId="3" fontId="1" fillId="0" borderId="0" xfId="0" applyNumberFormat="1" applyFont="1" applyFill="1" applyBorder="1" applyAlignment="1">
      <alignment horizontal="right"/>
    </xf>
    <xf numFmtId="3" fontId="0" fillId="0" borderId="0" xfId="0" applyNumberFormat="1" applyFill="1" applyBorder="1" applyAlignment="1">
      <alignment horizontal="right" vertical="center"/>
    </xf>
    <xf numFmtId="0" fontId="0" fillId="0" borderId="0" xfId="0" applyFill="1" applyBorder="1" applyAlignment="1">
      <alignment horizontal="right" vertical="center"/>
    </xf>
    <xf numFmtId="0" fontId="5" fillId="0" borderId="0" xfId="0" applyFont="1" applyBorder="1" applyAlignment="1">
      <alignment horizontal="left"/>
    </xf>
    <xf numFmtId="0" fontId="4" fillId="0" borderId="0" xfId="0" applyFont="1" applyFill="1" applyBorder="1" applyAlignment="1">
      <alignment horizontal="left"/>
    </xf>
    <xf numFmtId="2" fontId="0" fillId="0" borderId="0" xfId="0" applyNumberFormat="1"/>
    <xf numFmtId="1" fontId="0" fillId="0" borderId="0" xfId="0" applyNumberFormat="1" applyFill="1"/>
    <xf numFmtId="1" fontId="1" fillId="0" borderId="0" xfId="0" applyNumberFormat="1" applyFont="1" applyAlignment="1">
      <alignment horizontal="center"/>
    </xf>
    <xf numFmtId="1" fontId="1" fillId="0" borderId="0" xfId="0" applyNumberFormat="1" applyFont="1" applyAlignment="1">
      <alignment horizontal="center" vertical="center"/>
    </xf>
    <xf numFmtId="1" fontId="0" fillId="0" borderId="0" xfId="2" applyNumberFormat="1" applyFont="1" applyAlignment="1">
      <alignment horizontal="center" vertical="center"/>
    </xf>
    <xf numFmtId="0" fontId="0" fillId="2" borderId="0" xfId="0" applyFill="1"/>
    <xf numFmtId="164" fontId="0" fillId="0" borderId="0" xfId="0" applyNumberFormat="1" applyFont="1" applyAlignment="1">
      <alignment horizontal="center"/>
    </xf>
    <xf numFmtId="0" fontId="0" fillId="0" borderId="0" xfId="0" applyFont="1"/>
    <xf numFmtId="1" fontId="0" fillId="0" borderId="0" xfId="0" applyNumberFormat="1" applyBorder="1"/>
    <xf numFmtId="0" fontId="1" fillId="0" borderId="0" xfId="0" applyFont="1" applyBorder="1" applyAlignment="1">
      <alignment horizontal="right"/>
    </xf>
    <xf numFmtId="0" fontId="1" fillId="0" borderId="0" xfId="0" applyFont="1" applyFill="1" applyBorder="1" applyAlignment="1">
      <alignment horizontal="right"/>
    </xf>
    <xf numFmtId="9" fontId="0" fillId="2" borderId="0" xfId="2" applyNumberFormat="1" applyFont="1" applyFill="1"/>
    <xf numFmtId="0" fontId="1" fillId="0" borderId="0" xfId="0" applyFont="1" applyBorder="1" applyAlignment="1">
      <alignment horizontal="left" vertical="top"/>
    </xf>
    <xf numFmtId="3" fontId="0" fillId="0" borderId="0" xfId="0" applyNumberFormat="1" applyFont="1"/>
    <xf numFmtId="0" fontId="1" fillId="0" borderId="0" xfId="0" applyFont="1" applyFill="1"/>
    <xf numFmtId="9" fontId="0" fillId="0" borderId="0" xfId="2" applyFont="1" applyFill="1"/>
    <xf numFmtId="168" fontId="0" fillId="0" borderId="0" xfId="2" applyNumberFormat="1" applyFont="1" applyFill="1" applyBorder="1"/>
    <xf numFmtId="168" fontId="23" fillId="0" borderId="0" xfId="0" applyNumberFormat="1" applyFont="1" applyAlignment="1">
      <alignment vertical="center"/>
    </xf>
    <xf numFmtId="168" fontId="24" fillId="0" borderId="0" xfId="0" applyNumberFormat="1" applyFont="1" applyAlignment="1">
      <alignment vertical="center"/>
    </xf>
    <xf numFmtId="168" fontId="1" fillId="0" borderId="0" xfId="2" applyNumberFormat="1" applyFont="1" applyFill="1" applyBorder="1"/>
    <xf numFmtId="168" fontId="0" fillId="0" borderId="0" xfId="0" applyNumberFormat="1" applyFill="1" applyBorder="1"/>
    <xf numFmtId="2" fontId="0" fillId="0" borderId="0" xfId="0" applyNumberFormat="1" applyFill="1" applyBorder="1" applyAlignment="1">
      <alignment horizontal="left"/>
    </xf>
    <xf numFmtId="168" fontId="0" fillId="0" borderId="0" xfId="0" applyNumberFormat="1" applyFill="1" applyBorder="1" applyAlignment="1">
      <alignment horizontal="left"/>
    </xf>
    <xf numFmtId="9" fontId="12" fillId="0" borderId="0" xfId="0" applyNumberFormat="1" applyFont="1" applyAlignment="1">
      <alignment horizontal="left" vertical="center"/>
    </xf>
    <xf numFmtId="0" fontId="0" fillId="0" borderId="0" xfId="0" applyFill="1" applyAlignment="1">
      <alignment horizontal="center" vertical="center"/>
    </xf>
    <xf numFmtId="0" fontId="0" fillId="0" borderId="0" xfId="0" applyBorder="1" applyAlignment="1">
      <alignment vertical="center"/>
    </xf>
    <xf numFmtId="0" fontId="1" fillId="0" borderId="0" xfId="0" applyFont="1" applyBorder="1" applyAlignment="1">
      <alignment horizontal="center" vertical="center" wrapText="1"/>
    </xf>
    <xf numFmtId="3" fontId="6" fillId="0" borderId="0" xfId="0" applyNumberFormat="1" applyFont="1" applyBorder="1"/>
    <xf numFmtId="164" fontId="0" fillId="0" borderId="0" xfId="2" applyNumberFormat="1" applyFont="1" applyBorder="1" applyAlignment="1">
      <alignment vertical="center"/>
    </xf>
    <xf numFmtId="3" fontId="0" fillId="0" borderId="0" xfId="0" applyNumberFormat="1" applyBorder="1" applyAlignment="1">
      <alignment vertical="center"/>
    </xf>
    <xf numFmtId="0" fontId="0" fillId="0" borderId="0" xfId="0" applyBorder="1" applyAlignment="1">
      <alignment vertical="center" wrapText="1"/>
    </xf>
    <xf numFmtId="3" fontId="1" fillId="0" borderId="0" xfId="0" applyNumberFormat="1" applyFont="1" applyBorder="1" applyAlignment="1">
      <alignment vertical="center"/>
    </xf>
    <xf numFmtId="164" fontId="1" fillId="0" borderId="0" xfId="2" applyNumberFormat="1" applyFont="1" applyBorder="1" applyAlignment="1">
      <alignment vertical="center"/>
    </xf>
    <xf numFmtId="0" fontId="1" fillId="0" borderId="0" xfId="0" applyFont="1" applyBorder="1" applyAlignment="1">
      <alignment horizontal="left" vertical="center"/>
    </xf>
    <xf numFmtId="3" fontId="1" fillId="0" borderId="0" xfId="0" applyNumberFormat="1" applyFont="1" applyBorder="1" applyAlignment="1">
      <alignment horizontal="center" vertical="center"/>
    </xf>
    <xf numFmtId="0" fontId="0" fillId="0" borderId="0" xfId="0" applyBorder="1" applyAlignment="1">
      <alignment horizontal="left" vertical="center" wrapText="1"/>
    </xf>
    <xf numFmtId="3" fontId="0" fillId="0" borderId="0" xfId="0" applyNumberFormat="1" applyFill="1" applyBorder="1" applyAlignment="1">
      <alignment horizontal="center" vertical="center"/>
    </xf>
    <xf numFmtId="3"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8" fillId="0" borderId="0" xfId="0" applyFont="1" applyBorder="1" applyAlignment="1">
      <alignment horizontal="left" vertical="center"/>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0" xfId="0" applyFont="1" applyBorder="1"/>
    <xf numFmtId="3" fontId="18" fillId="0" borderId="0" xfId="0" applyNumberFormat="1" applyFont="1" applyBorder="1"/>
    <xf numFmtId="3" fontId="5" fillId="0" borderId="0" xfId="0" applyNumberFormat="1" applyFont="1" applyBorder="1"/>
    <xf numFmtId="3" fontId="1" fillId="0" borderId="0" xfId="0" applyNumberFormat="1" applyFont="1" applyBorder="1"/>
    <xf numFmtId="3" fontId="19" fillId="0" borderId="0" xfId="0" applyNumberFormat="1" applyFont="1" applyBorder="1"/>
    <xf numFmtId="0" fontId="5" fillId="0" borderId="0" xfId="0" applyFont="1" applyBorder="1" applyAlignment="1">
      <alignment horizontal="left" vertical="center"/>
    </xf>
    <xf numFmtId="0" fontId="5" fillId="0" borderId="0" xfId="0" applyFont="1" applyBorder="1" applyAlignment="1">
      <alignment horizontal="center" vertical="center" wrapText="1"/>
    </xf>
    <xf numFmtId="0" fontId="5" fillId="0" borderId="0" xfId="0" applyFont="1" applyBorder="1" applyAlignment="1">
      <alignment horizontal="right" vertical="center"/>
    </xf>
    <xf numFmtId="0" fontId="1" fillId="0" borderId="0" xfId="0" applyFont="1" applyBorder="1" applyAlignment="1">
      <alignment horizontal="right" vertical="center"/>
    </xf>
    <xf numFmtId="0" fontId="6" fillId="0" borderId="0" xfId="0" applyFont="1" applyBorder="1" applyAlignment="1">
      <alignment horizontal="left"/>
    </xf>
    <xf numFmtId="3" fontId="15" fillId="0" borderId="0" xfId="0" applyNumberFormat="1" applyFont="1" applyBorder="1" applyAlignment="1">
      <alignment horizontal="right" vertical="center"/>
    </xf>
    <xf numFmtId="164" fontId="1" fillId="0" borderId="0" xfId="2" applyNumberFormat="1" applyFont="1" applyBorder="1" applyAlignment="1">
      <alignment horizontal="right" vertical="center"/>
    </xf>
    <xf numFmtId="0" fontId="0" fillId="0" borderId="0" xfId="0" applyBorder="1" applyAlignment="1">
      <alignment horizontal="left" vertical="top"/>
    </xf>
    <xf numFmtId="0" fontId="0" fillId="0" borderId="0" xfId="0" applyFont="1" applyAlignment="1">
      <alignment horizontal="center"/>
    </xf>
    <xf numFmtId="3" fontId="6" fillId="0" borderId="0" xfId="0" applyNumberFormat="1" applyFont="1" applyAlignment="1">
      <alignment horizontal="right"/>
    </xf>
    <xf numFmtId="3" fontId="5" fillId="0" borderId="0" xfId="0" applyNumberFormat="1" applyFont="1" applyAlignment="1">
      <alignment horizontal="right"/>
    </xf>
    <xf numFmtId="0" fontId="5" fillId="0" borderId="0" xfId="0" applyFont="1" applyBorder="1" applyAlignment="1">
      <alignment horizontal="center"/>
    </xf>
    <xf numFmtId="49" fontId="1" fillId="0" borderId="0" xfId="0" applyNumberFormat="1" applyFont="1" applyBorder="1" applyAlignment="1">
      <alignment horizontal="center"/>
    </xf>
    <xf numFmtId="3" fontId="6" fillId="0" borderId="0" xfId="0" applyNumberFormat="1" applyFont="1" applyBorder="1" applyAlignment="1">
      <alignment horizontal="center" vertical="center"/>
    </xf>
    <xf numFmtId="0" fontId="5" fillId="0" borderId="0" xfId="0" applyFont="1" applyBorder="1" applyAlignment="1">
      <alignment horizontal="right" vertical="center" wrapText="1"/>
    </xf>
    <xf numFmtId="0" fontId="4" fillId="0" borderId="0" xfId="0" applyFont="1" applyBorder="1" applyAlignment="1">
      <alignment horizontal="right"/>
    </xf>
    <xf numFmtId="0" fontId="1" fillId="0" borderId="0" xfId="0" applyFont="1" applyFill="1" applyBorder="1" applyAlignment="1">
      <alignment horizontal="center"/>
    </xf>
    <xf numFmtId="164" fontId="0" fillId="0" borderId="0" xfId="2" applyNumberFormat="1" applyFont="1" applyBorder="1" applyAlignment="1">
      <alignment horizontal="right"/>
    </xf>
    <xf numFmtId="164" fontId="1" fillId="0" borderId="0" xfId="0" applyNumberFormat="1" applyFont="1" applyBorder="1" applyAlignment="1">
      <alignment horizontal="right"/>
    </xf>
    <xf numFmtId="164" fontId="0" fillId="0" borderId="0" xfId="0" applyNumberFormat="1" applyBorder="1" applyAlignment="1">
      <alignment horizontal="right" vertical="center"/>
    </xf>
    <xf numFmtId="0" fontId="5" fillId="0" borderId="0" xfId="0" applyFont="1" applyBorder="1" applyAlignment="1">
      <alignment horizontal="center" vertical="center"/>
    </xf>
    <xf numFmtId="0" fontId="4" fillId="0" borderId="0" xfId="0" applyFont="1" applyBorder="1" applyAlignment="1">
      <alignment horizontal="left"/>
    </xf>
    <xf numFmtId="164" fontId="4" fillId="0" borderId="0" xfId="0" applyNumberFormat="1" applyFont="1" applyBorder="1" applyAlignment="1">
      <alignment horizontal="right" vertical="center"/>
    </xf>
    <xf numFmtId="1" fontId="1" fillId="0" borderId="0" xfId="0" applyNumberFormat="1" applyFont="1" applyBorder="1" applyAlignment="1">
      <alignment horizontal="center"/>
    </xf>
    <xf numFmtId="9" fontId="1" fillId="0" borderId="0" xfId="0" applyNumberFormat="1" applyFont="1" applyBorder="1" applyAlignment="1">
      <alignment horizontal="center" vertical="center"/>
    </xf>
    <xf numFmtId="9" fontId="1" fillId="0" borderId="0" xfId="2" applyFont="1" applyBorder="1" applyAlignment="1">
      <alignment horizontal="center" vertical="center"/>
    </xf>
    <xf numFmtId="0" fontId="1" fillId="0" borderId="0" xfId="0" applyFont="1" applyBorder="1" applyAlignment="1">
      <alignment horizontal="left" vertical="center" wrapText="1"/>
    </xf>
    <xf numFmtId="9" fontId="0" fillId="0" borderId="0" xfId="2" applyFont="1" applyBorder="1"/>
    <xf numFmtId="1" fontId="1" fillId="0" borderId="0" xfId="0" applyNumberFormat="1" applyFont="1" applyBorder="1"/>
    <xf numFmtId="1" fontId="1" fillId="0" borderId="0" xfId="2" applyNumberFormat="1" applyFont="1" applyBorder="1"/>
    <xf numFmtId="9" fontId="1" fillId="0" borderId="0" xfId="2" applyFont="1" applyBorder="1"/>
    <xf numFmtId="0" fontId="1" fillId="0" borderId="0" xfId="0" applyFont="1" applyBorder="1" applyAlignment="1"/>
    <xf numFmtId="0" fontId="25" fillId="0" borderId="0" xfId="0" applyFont="1" applyAlignment="1">
      <alignment vertical="center"/>
    </xf>
    <xf numFmtId="0" fontId="1" fillId="0" borderId="0" xfId="0" applyFont="1" applyBorder="1" applyAlignment="1">
      <alignment horizontal="center"/>
    </xf>
    <xf numFmtId="0" fontId="6" fillId="0" borderId="3"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center" vertical="top" wrapText="1"/>
    </xf>
    <xf numFmtId="0" fontId="6" fillId="0" borderId="3" xfId="0" applyFont="1" applyBorder="1" applyAlignment="1">
      <alignment horizontal="center" vertical="top"/>
    </xf>
    <xf numFmtId="0" fontId="6" fillId="0" borderId="2" xfId="0" applyFont="1" applyBorder="1" applyAlignment="1">
      <alignment horizontal="center" vertical="top"/>
    </xf>
    <xf numFmtId="0" fontId="6" fillId="0" borderId="1" xfId="0" applyFont="1" applyBorder="1" applyAlignment="1">
      <alignment horizontal="center" vertical="top"/>
    </xf>
    <xf numFmtId="0" fontId="0" fillId="0" borderId="0" xfId="0" applyAlignment="1">
      <alignment horizontal="left" vertical="top" wrapText="1"/>
    </xf>
    <xf numFmtId="0" fontId="0" fillId="0" borderId="0" xfId="0" applyAlignment="1">
      <alignment horizontal="left" wrapText="1"/>
    </xf>
  </cellXfs>
  <cellStyles count="6">
    <cellStyle name="Normaali" xfId="0" builtinId="0"/>
    <cellStyle name="Normaali 2" xfId="4" xr:uid="{ABEEFA1F-F59F-4E22-BCA5-BBF10E2C41F4}"/>
    <cellStyle name="Normal" xfId="1" xr:uid="{E67010DB-D008-4F80-A728-A512F16AFCF4}"/>
    <cellStyle name="Pilkku 2" xfId="3" xr:uid="{93BF1C5F-6C02-48A9-8EA1-D7A588E644C5}"/>
    <cellStyle name="Pilkku 3" xfId="5" xr:uid="{39F33C97-755D-4A20-8C48-E579FAF9F0D0}"/>
    <cellStyle name="Prosenttia" xfId="2" builtinId="5"/>
  </cellStyles>
  <dxfs count="0"/>
  <tableStyles count="0" defaultTableStyle="TableStyleMedium2" defaultPivotStyle="PivotStyleLight16"/>
  <colors>
    <mruColors>
      <color rgb="FFF2703C"/>
      <color rgb="FFFF8F9C"/>
      <color rgb="FF973971"/>
      <color rgb="FFFFDDE1"/>
      <color rgb="FF2A5C5B"/>
      <color rgb="FF3E8684"/>
      <color rgb="FF428086"/>
      <color rgb="FFADCFB2"/>
      <color rgb="FFBDBDE9"/>
      <color rgb="FF803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'36 Naisten osuus 2020-2024'!$D$5</c:f>
              <c:strCache>
                <c:ptCount val="1"/>
                <c:pt idx="0">
                  <c:v>Naisia % hakijoista</c:v>
                </c:pt>
              </c:strCache>
            </c:strRef>
          </c:tx>
          <c:spPr>
            <a:solidFill>
              <a:srgbClr val="8037B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fi-FI"/>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'36 Naisten osuus 2020-2024'!$C$6:$C$10</c:f>
              <c:numCache>
                <c:formatCode>General</c:formatCode>
                <c:ptCount val="5"/>
                <c:pt idx="0">
                  <c:v>2020</c:v>
                </c:pt>
                <c:pt idx="1">
                  <c:v>2021</c:v>
                </c:pt>
                <c:pt idx="2">
                  <c:v>2022</c:v>
                </c:pt>
                <c:pt idx="3">
                  <c:v>2023</c:v>
                </c:pt>
                <c:pt idx="4">
                  <c:v>2024</c:v>
                </c:pt>
              </c:numCache>
            </c:numRef>
          </c:cat>
          <c:val>
            <c:numRef>
              <c:f>'36 Naisten osuus 2020-2024'!$D$6:$D$10</c:f>
              <c:numCache>
                <c:formatCode>0%</c:formatCode>
                <c:ptCount val="5"/>
                <c:pt idx="0">
                  <c:v>0.57999999999999996</c:v>
                </c:pt>
                <c:pt idx="1">
                  <c:v>0.59</c:v>
                </c:pt>
                <c:pt idx="2">
                  <c:v>0.58420000000000005</c:v>
                </c:pt>
                <c:pt idx="3">
                  <c:v>0.58520000000000005</c:v>
                </c:pt>
                <c:pt idx="4">
                  <c:v>0.59079999999999999</c:v>
                </c:pt>
              </c:numCache>
            </c:numRef>
          </c:val>
          <c:extLst>
            <c:ext xmlns:c16="http://schemas.microsoft.com/office/drawing/2014/chart" uri="{C3380CC4-5D6E-409C-BE32-E72D297353CC}">
              <c16:uniqueId val="{00000000-27F1-4901-8DB7-8DD0CA327C79}"/>
            </c:ext>
          </c:extLst>
        </c:ser>
        <c:ser>
          <c:idx val="1"/>
          <c:order val="1"/>
          <c:tx>
            <c:strRef>
              <c:f>'36 Naisten osuus 2020-2024'!$E$5</c:f>
              <c:strCache>
                <c:ptCount val="1"/>
                <c:pt idx="0">
                  <c:v>Naisia % saajista</c:v>
                </c:pt>
              </c:strCache>
            </c:strRef>
          </c:tx>
          <c:spPr>
            <a:solidFill>
              <a:srgbClr val="BDBD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fi-FI"/>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'36 Naisten osuus 2020-2024'!$C$6:$C$10</c:f>
              <c:numCache>
                <c:formatCode>General</c:formatCode>
                <c:ptCount val="5"/>
                <c:pt idx="0">
                  <c:v>2020</c:v>
                </c:pt>
                <c:pt idx="1">
                  <c:v>2021</c:v>
                </c:pt>
                <c:pt idx="2">
                  <c:v>2022</c:v>
                </c:pt>
                <c:pt idx="3">
                  <c:v>2023</c:v>
                </c:pt>
                <c:pt idx="4">
                  <c:v>2024</c:v>
                </c:pt>
              </c:numCache>
            </c:numRef>
          </c:cat>
          <c:val>
            <c:numRef>
              <c:f>'36 Naisten osuus 2020-2024'!$E$6:$E$10</c:f>
              <c:numCache>
                <c:formatCode>0%</c:formatCode>
                <c:ptCount val="5"/>
                <c:pt idx="0">
                  <c:v>0.56999999999999995</c:v>
                </c:pt>
                <c:pt idx="1">
                  <c:v>0.61</c:v>
                </c:pt>
                <c:pt idx="2">
                  <c:v>0.58440000000000003</c:v>
                </c:pt>
                <c:pt idx="3">
                  <c:v>0.5988</c:v>
                </c:pt>
                <c:pt idx="4">
                  <c:v>0.60740000000000005</c:v>
                </c:pt>
              </c:numCache>
            </c:numRef>
          </c:val>
          <c:extLst>
            <c:ext xmlns:c16="http://schemas.microsoft.com/office/drawing/2014/chart" uri="{C3380CC4-5D6E-409C-BE32-E72D297353CC}">
              <c16:uniqueId val="{00000001-27F1-4901-8DB7-8DD0CA327C79}"/>
            </c:ext>
          </c:extLst>
        </c:ser>
        <c:dLbls>
          <c:dLblPos val="outEnd"/>
          <c:showLegendKey val="0"/>
          <c:showVal val="1"/>
          <c:showCatName val="0"/>
          <c:showSerName val="0"/>
          <c:showPercent val="0"/>
          <c:showBubbleSize val="0"/>
        </c:dLbls>
        <c:gapWidth val="125"/>
        <c:overlap val="-18"/>
        <c:axId val="1112823752"/>
        <c:axId val="1112824472"/>
      </c:barChart>
      <c:catAx>
        <c:axId val="1112823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i-FI"/>
          </a:p>
        </c:txPr>
        <c:crossAx val="1112824472"/>
        <c:crosses val="autoZero"/>
        <c:auto val="1"/>
        <c:lblAlgn val="ctr"/>
        <c:lblOffset val="100"/>
        <c:noMultiLvlLbl val="0"/>
      </c:catAx>
      <c:valAx>
        <c:axId val="11128244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i-FI"/>
          </a:p>
        </c:txPr>
        <c:crossAx val="1112823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16192</xdr:colOff>
      <xdr:row>3</xdr:row>
      <xdr:rowOff>123825</xdr:rowOff>
    </xdr:from>
    <xdr:to>
      <xdr:col>15</xdr:col>
      <xdr:colOff>131445</xdr:colOff>
      <xdr:row>22</xdr:row>
      <xdr:rowOff>43815</xdr:rowOff>
    </xdr:to>
    <xdr:graphicFrame macro="">
      <xdr:nvGraphicFramePr>
        <xdr:cNvPr id="2" name="Kaavio 1">
          <a:extLst>
            <a:ext uri="{FF2B5EF4-FFF2-40B4-BE49-F238E27FC236}">
              <a16:creationId xmlns:a16="http://schemas.microsoft.com/office/drawing/2014/main" id="{A2CB1B1C-F308-72D1-E9E6-AC868671D7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03100704\Work%20Folders\Vuositilasto%202023\2023_vuositilasto_tyosto5_pivottaulukot.xlsx" TargetMode="External"/><Relationship Id="rId1" Type="http://schemas.openxmlformats.org/officeDocument/2006/relationships/externalLinkPath" Target="/Users/03100704/Work%20Folders/Vuositilasto%202023/2023_vuositilasto_tyosto5_pivottauluk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irasto_tmk"/>
      <sheetName val="Veikkaus ja budjetti"/>
      <sheetName val="Taiteilija-apurahat"/>
      <sheetName val="Taul2"/>
      <sheetName val="Alue-valtio"/>
      <sheetName val="Hlöt-Yhteisöt"/>
      <sheetName val="Maakunnittaisia tietoja"/>
      <sheetName val="Yleinen koonti suodattimilla"/>
      <sheetName val="Yleinen koonti"/>
      <sheetName val="Vuositilasto 2023"/>
      <sheetName val="Koontinimet tukimuodoittain"/>
      <sheetName val="Tukimuoto 7LK"/>
      <sheetName val="Tukimuoto 3LK"/>
      <sheetName val="Alueellinen"/>
      <sheetName val="Uudet asiakkaat 23"/>
      <sheetName val="Hakemusluokka puuttuu"/>
      <sheetName val="Luokitukset"/>
      <sheetName val="poistetut HAKUKELVOTON"/>
      <sheetName val="Tietoa datasta"/>
      <sheetName val="2023_vuositilasto_tyosto5_pivot"/>
      <sheetName val="Taiteilija-apurahat h ja s"/>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ow r="1">
          <cell r="A1" t="str">
            <v>Koontinimi</v>
          </cell>
        </row>
      </sheetData>
      <sheetData sheetId="11"/>
      <sheetData sheetId="12" refreshError="1"/>
      <sheetData sheetId="13" refreshError="1"/>
      <sheetData sheetId="14">
        <row r="1">
          <cell r="A1" t="str">
            <v>Hakijanumero</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4112A-8248-453B-80C4-63DDDB9F44D1}">
  <sheetPr codeName="Taul2"/>
  <dimension ref="A2:I13"/>
  <sheetViews>
    <sheetView tabSelected="1" zoomScale="106" workbookViewId="0">
      <selection activeCell="D2" sqref="D2"/>
    </sheetView>
  </sheetViews>
  <sheetFormatPr defaultRowHeight="14.4" x14ac:dyDescent="0.3"/>
  <cols>
    <col min="1" max="1" width="9.21875" style="32" customWidth="1"/>
    <col min="2" max="2" width="9.21875" customWidth="1"/>
    <col min="3" max="3" width="20.6640625" customWidth="1"/>
    <col min="4" max="4" width="27.109375" bestFit="1" customWidth="1"/>
    <col min="5" max="5" width="21.77734375" bestFit="1" customWidth="1"/>
    <col min="6" max="6" width="16.109375" customWidth="1"/>
  </cols>
  <sheetData>
    <row r="2" spans="3:9" x14ac:dyDescent="0.3">
      <c r="C2" s="3" t="s">
        <v>208</v>
      </c>
    </row>
    <row r="4" spans="3:9" x14ac:dyDescent="0.3">
      <c r="D4" s="33" t="s">
        <v>35</v>
      </c>
      <c r="E4" s="33" t="s">
        <v>36</v>
      </c>
    </row>
    <row r="5" spans="3:9" x14ac:dyDescent="0.3">
      <c r="C5">
        <v>2020</v>
      </c>
      <c r="D5" s="86">
        <v>41.389310000000002</v>
      </c>
      <c r="E5" s="86">
        <v>2.8439999999999999</v>
      </c>
    </row>
    <row r="6" spans="3:9" x14ac:dyDescent="0.3">
      <c r="C6">
        <v>2021</v>
      </c>
      <c r="D6" s="86">
        <v>42.201430000000002</v>
      </c>
      <c r="E6" s="86">
        <v>2.944</v>
      </c>
    </row>
    <row r="7" spans="3:9" x14ac:dyDescent="0.3">
      <c r="C7">
        <v>2022</v>
      </c>
      <c r="D7" s="86">
        <v>46.405470000000001</v>
      </c>
      <c r="E7" s="86">
        <v>2.98</v>
      </c>
    </row>
    <row r="8" spans="3:9" x14ac:dyDescent="0.3">
      <c r="C8">
        <v>2023</v>
      </c>
      <c r="D8" s="86">
        <v>46.81147</v>
      </c>
      <c r="E8" s="86">
        <v>2.93</v>
      </c>
    </row>
    <row r="9" spans="3:9" x14ac:dyDescent="0.3">
      <c r="C9">
        <v>2024</v>
      </c>
      <c r="D9" s="86">
        <v>43.810088999999998</v>
      </c>
      <c r="E9" s="86">
        <v>2.57</v>
      </c>
    </row>
    <row r="13" spans="3:9" x14ac:dyDescent="0.3">
      <c r="I13" s="15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4E46D-5D39-4CB7-A939-D6E7334B242B}">
  <sheetPr codeName="Taul16"/>
  <dimension ref="A2:G23"/>
  <sheetViews>
    <sheetView topLeftCell="A19" workbookViewId="0">
      <selection activeCell="B35" sqref="B35"/>
    </sheetView>
  </sheetViews>
  <sheetFormatPr defaultRowHeight="14.4" x14ac:dyDescent="0.3"/>
  <cols>
    <col min="1" max="1" width="8.88671875" style="32"/>
    <col min="2" max="2" width="24.5546875" customWidth="1"/>
    <col min="3" max="6" width="17.77734375" customWidth="1"/>
    <col min="9" max="10" width="14.21875" customWidth="1"/>
  </cols>
  <sheetData>
    <row r="2" spans="2:6" s="32" customFormat="1" x14ac:dyDescent="0.3">
      <c r="B2" s="33" t="s">
        <v>159</v>
      </c>
    </row>
    <row r="3" spans="2:6" s="32" customFormat="1" x14ac:dyDescent="0.3"/>
    <row r="4" spans="2:6" ht="40.049999999999997" customHeight="1" x14ac:dyDescent="0.3">
      <c r="B4" s="198" t="s">
        <v>27</v>
      </c>
      <c r="C4" s="199" t="s">
        <v>31</v>
      </c>
      <c r="D4" s="200" t="s">
        <v>32</v>
      </c>
      <c r="E4" s="200" t="s">
        <v>33</v>
      </c>
      <c r="F4" s="201" t="s">
        <v>37</v>
      </c>
    </row>
    <row r="5" spans="2:6" ht="19.95" customHeight="1" x14ac:dyDescent="0.3">
      <c r="B5" s="202" t="s">
        <v>17</v>
      </c>
      <c r="C5" s="10">
        <v>5969248.4899999965</v>
      </c>
      <c r="D5" s="10">
        <v>1727000</v>
      </c>
      <c r="E5" s="10">
        <v>7696248.4899999965</v>
      </c>
      <c r="F5" s="179">
        <v>0.16593863072988993</v>
      </c>
    </row>
    <row r="6" spans="2:6" ht="19.95" customHeight="1" x14ac:dyDescent="0.3">
      <c r="B6" s="202" t="s">
        <v>25</v>
      </c>
      <c r="C6" s="10">
        <v>2055621.4299999992</v>
      </c>
      <c r="D6" s="10">
        <v>4591000</v>
      </c>
      <c r="E6" s="10">
        <v>6646621.4299999997</v>
      </c>
      <c r="F6" s="179">
        <v>0.14330764664202564</v>
      </c>
    </row>
    <row r="7" spans="2:6" ht="19.95" customHeight="1" x14ac:dyDescent="0.3">
      <c r="B7" s="202" t="s">
        <v>16</v>
      </c>
      <c r="C7" s="10">
        <v>6009537.6999999974</v>
      </c>
      <c r="D7" s="10">
        <v>324000</v>
      </c>
      <c r="E7" s="10">
        <v>6333537.6999999974</v>
      </c>
      <c r="F7" s="179">
        <v>0.13655725578243855</v>
      </c>
    </row>
    <row r="8" spans="2:6" ht="19.95" customHeight="1" x14ac:dyDescent="0.3">
      <c r="B8" s="202" t="s">
        <v>29</v>
      </c>
      <c r="C8" s="10">
        <v>3074262.5199999986</v>
      </c>
      <c r="D8" s="10">
        <v>3100000</v>
      </c>
      <c r="E8" s="10">
        <v>6174262.5199999986</v>
      </c>
      <c r="F8" s="179">
        <v>0.13312312741290919</v>
      </c>
    </row>
    <row r="9" spans="2:6" ht="19.95" customHeight="1" x14ac:dyDescent="0.3">
      <c r="B9" s="202" t="s">
        <v>24</v>
      </c>
      <c r="C9" s="10">
        <v>1308920.1799999997</v>
      </c>
      <c r="D9" s="10">
        <v>3571000</v>
      </c>
      <c r="E9" s="10">
        <v>4879920.18</v>
      </c>
      <c r="F9" s="179">
        <v>0.1052158429905839</v>
      </c>
    </row>
    <row r="10" spans="2:6" ht="19.95" customHeight="1" x14ac:dyDescent="0.3">
      <c r="B10" s="202" t="s">
        <v>188</v>
      </c>
      <c r="C10" s="10">
        <v>0</v>
      </c>
      <c r="D10" s="10">
        <v>4209000</v>
      </c>
      <c r="E10" s="10">
        <v>4209000</v>
      </c>
      <c r="F10" s="179">
        <v>9.0750148939396716E-2</v>
      </c>
    </row>
    <row r="11" spans="2:6" ht="19.95" customHeight="1" x14ac:dyDescent="0.3">
      <c r="B11" s="202" t="s">
        <v>19</v>
      </c>
      <c r="C11" s="10">
        <v>685364.14000000013</v>
      </c>
      <c r="D11" s="10">
        <v>974500</v>
      </c>
      <c r="E11" s="10">
        <v>1659864.1400000001</v>
      </c>
      <c r="F11" s="179">
        <v>3.5788291262571548E-2</v>
      </c>
    </row>
    <row r="12" spans="2:6" ht="19.95" customHeight="1" x14ac:dyDescent="0.3">
      <c r="B12" s="202" t="s">
        <v>15</v>
      </c>
      <c r="C12" s="10">
        <v>827280.9</v>
      </c>
      <c r="D12" s="10">
        <v>789000</v>
      </c>
      <c r="E12" s="10">
        <v>1616280.9</v>
      </c>
      <c r="F12" s="179">
        <v>3.4848594061036388E-2</v>
      </c>
    </row>
    <row r="13" spans="2:6" ht="19.95" customHeight="1" x14ac:dyDescent="0.3">
      <c r="B13" s="202" t="s">
        <v>22</v>
      </c>
      <c r="C13" s="10">
        <v>438147.38</v>
      </c>
      <c r="D13" s="10">
        <v>1165000</v>
      </c>
      <c r="E13" s="10">
        <v>1603147.38</v>
      </c>
      <c r="F13" s="179">
        <v>3.4565422548539705E-2</v>
      </c>
    </row>
    <row r="14" spans="2:6" ht="19.95" customHeight="1" x14ac:dyDescent="0.3">
      <c r="B14" s="202" t="s">
        <v>26</v>
      </c>
      <c r="C14" s="10">
        <v>1092221.75</v>
      </c>
      <c r="D14" s="10">
        <v>500000</v>
      </c>
      <c r="E14" s="10">
        <v>1592221.75</v>
      </c>
      <c r="F14" s="179">
        <v>3.4329855299844829E-2</v>
      </c>
    </row>
    <row r="15" spans="2:6" ht="19.95" customHeight="1" x14ac:dyDescent="0.3">
      <c r="B15" s="202" t="s">
        <v>20</v>
      </c>
      <c r="C15" s="10">
        <v>1351039.4399999995</v>
      </c>
      <c r="D15" s="10">
        <v>236000</v>
      </c>
      <c r="E15" s="10">
        <v>1587039.4399999995</v>
      </c>
      <c r="F15" s="179">
        <v>3.4218119637133927E-2</v>
      </c>
    </row>
    <row r="16" spans="2:6" ht="19.95" customHeight="1" x14ac:dyDescent="0.3">
      <c r="B16" s="202" t="s">
        <v>18</v>
      </c>
      <c r="C16" s="10">
        <v>937858.82000000018</v>
      </c>
      <c r="D16" s="10">
        <v>160000</v>
      </c>
      <c r="E16" s="10">
        <v>1097858.8200000003</v>
      </c>
      <c r="F16" s="179">
        <v>2.3670907918610207E-2</v>
      </c>
    </row>
    <row r="17" spans="2:7" ht="19.95" customHeight="1" x14ac:dyDescent="0.3">
      <c r="B17" s="202" t="s">
        <v>21</v>
      </c>
      <c r="C17" s="10">
        <v>678686.3</v>
      </c>
      <c r="D17" s="10">
        <v>94500</v>
      </c>
      <c r="E17" s="10">
        <v>773186.3</v>
      </c>
      <c r="F17" s="179">
        <v>1.6670651433333589E-2</v>
      </c>
    </row>
    <row r="18" spans="2:7" ht="19.95" customHeight="1" x14ac:dyDescent="0.3">
      <c r="B18" s="202" t="s">
        <v>14</v>
      </c>
      <c r="C18" s="10">
        <v>213038.95999999996</v>
      </c>
      <c r="D18" s="10">
        <v>83000</v>
      </c>
      <c r="E18" s="10">
        <v>296038.95999999996</v>
      </c>
      <c r="F18" s="179">
        <v>6.3828889788225479E-3</v>
      </c>
    </row>
    <row r="19" spans="2:7" ht="19.95" customHeight="1" x14ac:dyDescent="0.3">
      <c r="B19" s="202" t="s">
        <v>23</v>
      </c>
      <c r="C19" s="10">
        <v>214861.15999999997</v>
      </c>
      <c r="D19" s="10">
        <v>0</v>
      </c>
      <c r="E19" s="10">
        <v>214861.15999999997</v>
      </c>
      <c r="F19" s="179">
        <v>4.6326163628632802E-3</v>
      </c>
    </row>
    <row r="20" spans="2:7" ht="44.4" customHeight="1" x14ac:dyDescent="0.3">
      <c r="B20" s="198" t="s">
        <v>30</v>
      </c>
      <c r="C20" s="203">
        <v>24856089.169999991</v>
      </c>
      <c r="D20" s="203">
        <v>21524000</v>
      </c>
      <c r="E20" s="203">
        <v>46380089.169999994</v>
      </c>
      <c r="F20" s="204">
        <v>1</v>
      </c>
    </row>
    <row r="21" spans="2:7" s="32" customFormat="1" x14ac:dyDescent="0.3">
      <c r="C21" s="9"/>
      <c r="D21" s="9"/>
      <c r="E21" s="9"/>
    </row>
    <row r="22" spans="2:7" s="32" customFormat="1" x14ac:dyDescent="0.3">
      <c r="B22" s="8"/>
      <c r="C22" s="9"/>
      <c r="D22" s="9"/>
      <c r="E22" s="9"/>
    </row>
    <row r="23" spans="2:7" ht="59.4" customHeight="1" x14ac:dyDescent="0.3">
      <c r="B23" s="239" t="s">
        <v>234</v>
      </c>
      <c r="C23" s="239"/>
      <c r="D23" s="239"/>
      <c r="E23" s="239"/>
      <c r="F23" s="239"/>
      <c r="G23" s="239"/>
    </row>
  </sheetData>
  <mergeCells count="1">
    <mergeCell ref="B23:G2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40922-7BE2-4B02-9C05-659335AD7F09}">
  <sheetPr codeName="Taul17"/>
  <dimension ref="A2:G78"/>
  <sheetViews>
    <sheetView workbookViewId="0">
      <selection activeCell="C55" sqref="C55"/>
    </sheetView>
  </sheetViews>
  <sheetFormatPr defaultRowHeight="14.4" x14ac:dyDescent="0.3"/>
  <cols>
    <col min="1" max="1" width="17.21875" customWidth="1"/>
    <col min="2" max="2" width="23" customWidth="1"/>
    <col min="3" max="6" width="11.44140625" customWidth="1"/>
    <col min="7" max="7" width="15.33203125" customWidth="1"/>
    <col min="8" max="8" width="11.44140625" bestFit="1" customWidth="1"/>
  </cols>
  <sheetData>
    <row r="2" spans="1:7" x14ac:dyDescent="0.3">
      <c r="A2" s="33" t="s">
        <v>160</v>
      </c>
    </row>
    <row r="4" spans="1:7" s="32" customFormat="1" x14ac:dyDescent="0.3">
      <c r="B4" s="33" t="s">
        <v>27</v>
      </c>
      <c r="C4" s="33">
        <v>2020</v>
      </c>
      <c r="D4" s="33">
        <v>2021</v>
      </c>
      <c r="E4" s="33">
        <v>2022</v>
      </c>
      <c r="F4" s="33">
        <v>2023</v>
      </c>
      <c r="G4" s="33">
        <v>2024</v>
      </c>
    </row>
    <row r="5" spans="1:7" s="32" customFormat="1" x14ac:dyDescent="0.3">
      <c r="B5" s="32" t="s">
        <v>17</v>
      </c>
      <c r="C5" s="32">
        <v>7840510</v>
      </c>
      <c r="D5" s="32">
        <v>7848312</v>
      </c>
      <c r="E5" s="32">
        <v>7716240</v>
      </c>
      <c r="F5" s="32">
        <v>7612890</v>
      </c>
      <c r="G5" s="32">
        <v>7696250</v>
      </c>
    </row>
    <row r="6" spans="1:7" s="32" customFormat="1" x14ac:dyDescent="0.3">
      <c r="B6" s="32" t="s">
        <v>25</v>
      </c>
      <c r="C6" s="32">
        <v>6876900</v>
      </c>
      <c r="D6" s="32">
        <v>6906400</v>
      </c>
      <c r="E6" s="32">
        <v>7121500</v>
      </c>
      <c r="F6" s="32">
        <v>6713270</v>
      </c>
      <c r="G6" s="32">
        <v>6646620</v>
      </c>
    </row>
    <row r="7" spans="1:7" s="32" customFormat="1" x14ac:dyDescent="0.3">
      <c r="B7" s="32" t="s">
        <v>16</v>
      </c>
      <c r="C7" s="32">
        <v>6070220</v>
      </c>
      <c r="D7" s="32">
        <v>6080110</v>
      </c>
      <c r="E7" s="32">
        <v>6282300</v>
      </c>
      <c r="F7" s="32">
        <v>6259170</v>
      </c>
      <c r="G7" s="32">
        <v>6333540</v>
      </c>
    </row>
    <row r="8" spans="1:7" s="32" customFormat="1" x14ac:dyDescent="0.3">
      <c r="B8" s="32" t="s">
        <v>29</v>
      </c>
      <c r="C8" s="32">
        <v>6009310</v>
      </c>
      <c r="D8" s="32">
        <v>6137390</v>
      </c>
      <c r="E8" s="32">
        <v>5998430</v>
      </c>
      <c r="F8" s="32">
        <v>6282050</v>
      </c>
      <c r="G8" s="32">
        <v>6174260</v>
      </c>
    </row>
    <row r="9" spans="1:7" s="32" customFormat="1" x14ac:dyDescent="0.3">
      <c r="B9" s="32" t="s">
        <v>24</v>
      </c>
      <c r="C9" s="32">
        <v>4917710</v>
      </c>
      <c r="D9" s="32">
        <v>4918530</v>
      </c>
      <c r="E9" s="32">
        <v>5261630</v>
      </c>
      <c r="F9" s="32">
        <v>5354180</v>
      </c>
      <c r="G9" s="32">
        <v>4879920</v>
      </c>
    </row>
    <row r="10" spans="1:7" s="32" customFormat="1" x14ac:dyDescent="0.3">
      <c r="B10" s="32" t="s">
        <v>28</v>
      </c>
      <c r="C10" s="32">
        <v>2656000</v>
      </c>
      <c r="D10" s="32">
        <v>3168000</v>
      </c>
      <c r="E10" s="32">
        <v>6297000</v>
      </c>
      <c r="F10" s="32">
        <v>6534000</v>
      </c>
      <c r="G10" s="32">
        <v>4209000</v>
      </c>
    </row>
    <row r="11" spans="1:7" s="32" customFormat="1" x14ac:dyDescent="0.3">
      <c r="B11" s="32" t="s">
        <v>19</v>
      </c>
      <c r="C11" s="32">
        <v>1223620</v>
      </c>
      <c r="D11" s="32">
        <v>1290590</v>
      </c>
      <c r="E11" s="32">
        <v>1434120</v>
      </c>
      <c r="F11" s="32">
        <v>1677660</v>
      </c>
      <c r="G11" s="32">
        <v>1659860</v>
      </c>
    </row>
    <row r="12" spans="1:7" s="32" customFormat="1" x14ac:dyDescent="0.3">
      <c r="B12" s="32" t="s">
        <v>15</v>
      </c>
      <c r="C12" s="32">
        <v>1633480</v>
      </c>
      <c r="D12" s="32">
        <v>1597800</v>
      </c>
      <c r="E12" s="32">
        <v>1626450</v>
      </c>
      <c r="F12" s="32">
        <v>1620140</v>
      </c>
      <c r="G12" s="32">
        <v>1616280</v>
      </c>
    </row>
    <row r="13" spans="1:7" s="32" customFormat="1" x14ac:dyDescent="0.3">
      <c r="B13" s="32" t="s">
        <v>22</v>
      </c>
      <c r="C13" s="32">
        <v>1583270</v>
      </c>
      <c r="D13" s="32">
        <v>1638710</v>
      </c>
      <c r="E13" s="32">
        <v>1669610</v>
      </c>
      <c r="F13" s="32">
        <v>1769960</v>
      </c>
      <c r="G13" s="32">
        <v>1603150</v>
      </c>
    </row>
    <row r="14" spans="1:7" s="32" customFormat="1" x14ac:dyDescent="0.3">
      <c r="B14" s="32" t="s">
        <v>26</v>
      </c>
      <c r="C14" s="32">
        <v>1651380</v>
      </c>
      <c r="D14" s="32">
        <v>1624633</v>
      </c>
      <c r="E14" s="32">
        <v>1762550</v>
      </c>
      <c r="F14" s="32">
        <v>1728210</v>
      </c>
      <c r="G14" s="32">
        <v>1592220</v>
      </c>
    </row>
    <row r="15" spans="1:7" s="32" customFormat="1" x14ac:dyDescent="0.3">
      <c r="B15" s="32" t="s">
        <v>20</v>
      </c>
      <c r="C15" s="32">
        <v>1504540</v>
      </c>
      <c r="D15" s="32">
        <v>1634400</v>
      </c>
      <c r="E15" s="32">
        <v>1722700</v>
      </c>
      <c r="F15" s="32">
        <v>1700240</v>
      </c>
      <c r="G15" s="32">
        <v>1587040</v>
      </c>
    </row>
    <row r="16" spans="1:7" s="32" customFormat="1" x14ac:dyDescent="0.3">
      <c r="B16" s="32" t="s">
        <v>18</v>
      </c>
      <c r="C16" s="32">
        <v>967540</v>
      </c>
      <c r="D16" s="32">
        <v>1054720</v>
      </c>
      <c r="E16" s="32">
        <v>1107560</v>
      </c>
      <c r="F16" s="32">
        <v>1139140</v>
      </c>
      <c r="G16" s="32">
        <v>1097860</v>
      </c>
    </row>
    <row r="17" spans="1:7" s="32" customFormat="1" x14ac:dyDescent="0.3">
      <c r="B17" s="32" t="s">
        <v>43</v>
      </c>
      <c r="C17" s="32">
        <v>655390</v>
      </c>
      <c r="D17" s="32">
        <v>638510</v>
      </c>
      <c r="E17" s="32">
        <v>762230</v>
      </c>
      <c r="F17" s="32">
        <v>827460</v>
      </c>
      <c r="G17" s="32">
        <v>773190</v>
      </c>
    </row>
    <row r="18" spans="1:7" s="32" customFormat="1" x14ac:dyDescent="0.3">
      <c r="B18" s="32" t="s">
        <v>14</v>
      </c>
      <c r="C18" s="32">
        <v>432350</v>
      </c>
      <c r="D18" s="32">
        <v>385180</v>
      </c>
      <c r="E18" s="32">
        <v>374140</v>
      </c>
      <c r="F18" s="32">
        <v>307370</v>
      </c>
      <c r="G18" s="32">
        <v>296040</v>
      </c>
    </row>
    <row r="19" spans="1:7" s="32" customFormat="1" x14ac:dyDescent="0.3">
      <c r="B19" s="32" t="s">
        <v>23</v>
      </c>
      <c r="C19" s="32">
        <v>211090</v>
      </c>
      <c r="D19" s="32">
        <v>222150</v>
      </c>
      <c r="E19" s="32">
        <v>249040</v>
      </c>
      <c r="F19" s="32">
        <v>215740</v>
      </c>
      <c r="G19" s="32">
        <v>214860</v>
      </c>
    </row>
    <row r="20" spans="1:7" s="32" customFormat="1" x14ac:dyDescent="0.3"/>
    <row r="21" spans="1:7" s="32" customFormat="1" x14ac:dyDescent="0.3">
      <c r="B21" s="32" t="s">
        <v>125</v>
      </c>
    </row>
    <row r="22" spans="1:7" s="32" customFormat="1" x14ac:dyDescent="0.3">
      <c r="B22" s="32" t="s">
        <v>135</v>
      </c>
    </row>
    <row r="23" spans="1:7" s="32" customFormat="1" x14ac:dyDescent="0.3"/>
    <row r="24" spans="1:7" s="32" customFormat="1" x14ac:dyDescent="0.3"/>
    <row r="25" spans="1:7" s="32" customFormat="1" x14ac:dyDescent="0.3"/>
    <row r="26" spans="1:7" s="32" customFormat="1" x14ac:dyDescent="0.3"/>
    <row r="28" spans="1:7" x14ac:dyDescent="0.3">
      <c r="F28" s="32"/>
    </row>
    <row r="29" spans="1:7" x14ac:dyDescent="0.3">
      <c r="F29" s="32"/>
    </row>
    <row r="30" spans="1:7" x14ac:dyDescent="0.3">
      <c r="F30" s="32"/>
    </row>
    <row r="31" spans="1:7" x14ac:dyDescent="0.3">
      <c r="A31" s="32"/>
      <c r="F31" s="32"/>
    </row>
    <row r="32" spans="1:7" x14ac:dyDescent="0.3">
      <c r="A32" s="32"/>
      <c r="F32" s="32"/>
    </row>
    <row r="33" spans="1:6" x14ac:dyDescent="0.3">
      <c r="A33" s="32"/>
      <c r="F33" s="32"/>
    </row>
    <row r="34" spans="1:6" x14ac:dyDescent="0.3">
      <c r="A34" s="32"/>
      <c r="F34" s="32"/>
    </row>
    <row r="35" spans="1:6" x14ac:dyDescent="0.3">
      <c r="A35" s="32"/>
      <c r="F35" s="32"/>
    </row>
    <row r="36" spans="1:6" x14ac:dyDescent="0.3">
      <c r="F36" s="32"/>
    </row>
    <row r="37" spans="1:6" x14ac:dyDescent="0.3">
      <c r="F37" s="32"/>
    </row>
    <row r="38" spans="1:6" x14ac:dyDescent="0.3">
      <c r="F38" s="32"/>
    </row>
    <row r="39" spans="1:6" x14ac:dyDescent="0.3">
      <c r="F39" s="32"/>
    </row>
    <row r="40" spans="1:6" x14ac:dyDescent="0.3">
      <c r="F40" s="32"/>
    </row>
    <row r="41" spans="1:6" x14ac:dyDescent="0.3">
      <c r="F41" s="32"/>
    </row>
    <row r="52" spans="1:6" x14ac:dyDescent="0.3">
      <c r="A52" s="3"/>
    </row>
    <row r="55" spans="1:6" x14ac:dyDescent="0.3">
      <c r="A55" s="9"/>
      <c r="B55" s="25"/>
      <c r="C55" s="25"/>
      <c r="D55" s="25"/>
      <c r="E55" s="26"/>
      <c r="F55" s="25"/>
    </row>
    <row r="56" spans="1:6" x14ac:dyDescent="0.3">
      <c r="B56" s="6"/>
      <c r="C56" s="6"/>
      <c r="D56" s="6"/>
      <c r="E56" s="22"/>
      <c r="F56" s="23"/>
    </row>
    <row r="57" spans="1:6" x14ac:dyDescent="0.3">
      <c r="B57" s="6"/>
      <c r="C57" s="6"/>
      <c r="D57" s="6"/>
      <c r="E57" s="22"/>
      <c r="F57" s="23"/>
    </row>
    <row r="58" spans="1:6" x14ac:dyDescent="0.3">
      <c r="B58" s="6"/>
      <c r="C58" s="6"/>
      <c r="D58" s="6"/>
      <c r="E58" s="22"/>
      <c r="F58" s="23"/>
    </row>
    <row r="59" spans="1:6" x14ac:dyDescent="0.3">
      <c r="B59" s="6"/>
      <c r="C59" s="6"/>
      <c r="D59" s="6"/>
      <c r="E59" s="22"/>
      <c r="F59" s="23"/>
    </row>
    <row r="60" spans="1:6" x14ac:dyDescent="0.3">
      <c r="A60" s="9"/>
      <c r="B60" s="21"/>
      <c r="C60" s="21"/>
      <c r="D60" s="21"/>
      <c r="E60" s="22"/>
      <c r="F60" s="23"/>
    </row>
    <row r="61" spans="1:6" x14ac:dyDescent="0.3">
      <c r="A61" s="9"/>
      <c r="B61" s="21"/>
      <c r="C61" s="21"/>
      <c r="D61" s="21"/>
      <c r="E61" s="22"/>
      <c r="F61" s="23"/>
    </row>
    <row r="62" spans="1:6" x14ac:dyDescent="0.3">
      <c r="A62" s="9"/>
      <c r="B62" s="21"/>
      <c r="C62" s="21"/>
      <c r="D62" s="21"/>
      <c r="E62" s="22"/>
      <c r="F62" s="23"/>
    </row>
    <row r="63" spans="1:6" x14ac:dyDescent="0.3">
      <c r="A63" s="9"/>
      <c r="B63" s="21"/>
      <c r="C63" s="21"/>
      <c r="D63" s="21"/>
      <c r="E63" s="22"/>
      <c r="F63" s="23"/>
    </row>
    <row r="64" spans="1:6" x14ac:dyDescent="0.3">
      <c r="B64" s="6"/>
      <c r="C64" s="6"/>
      <c r="D64" s="6"/>
      <c r="E64" s="22"/>
      <c r="F64" s="23"/>
    </row>
    <row r="65" spans="1:6" x14ac:dyDescent="0.3">
      <c r="A65" s="9"/>
      <c r="B65" s="21"/>
      <c r="C65" s="21"/>
      <c r="D65" s="21"/>
      <c r="E65" s="22"/>
      <c r="F65" s="23"/>
    </row>
    <row r="66" spans="1:6" x14ac:dyDescent="0.3">
      <c r="A66" s="24"/>
      <c r="B66" s="21"/>
      <c r="C66" s="21"/>
      <c r="D66" s="21"/>
      <c r="E66" s="22"/>
      <c r="F66" s="23"/>
    </row>
    <row r="67" spans="1:6" x14ac:dyDescent="0.3">
      <c r="A67" s="9"/>
      <c r="B67" s="21"/>
      <c r="C67" s="21"/>
      <c r="D67" s="21"/>
      <c r="E67" s="22"/>
      <c r="F67" s="23"/>
    </row>
    <row r="68" spans="1:6" x14ac:dyDescent="0.3">
      <c r="A68" s="9"/>
      <c r="B68" s="21"/>
      <c r="C68" s="21"/>
      <c r="D68" s="21"/>
      <c r="E68" s="22"/>
      <c r="F68" s="23"/>
    </row>
    <row r="69" spans="1:6" x14ac:dyDescent="0.3">
      <c r="A69" s="9"/>
      <c r="B69" s="21"/>
      <c r="C69" s="21"/>
      <c r="D69" s="21"/>
      <c r="E69" s="22"/>
      <c r="F69" s="23"/>
    </row>
    <row r="70" spans="1:6" x14ac:dyDescent="0.3">
      <c r="A70" s="9"/>
      <c r="B70" s="21"/>
      <c r="C70" s="21"/>
      <c r="D70" s="21"/>
      <c r="E70" s="22"/>
      <c r="F70" s="23"/>
    </row>
    <row r="72" spans="1:6" x14ac:dyDescent="0.3">
      <c r="E72" s="13"/>
    </row>
    <row r="73" spans="1:6" x14ac:dyDescent="0.3">
      <c r="A73" s="2"/>
    </row>
    <row r="76" spans="1:6" x14ac:dyDescent="0.3">
      <c r="A76" s="6"/>
      <c r="B76" s="6"/>
      <c r="C76" s="18"/>
    </row>
    <row r="77" spans="1:6" x14ac:dyDescent="0.3">
      <c r="A77" s="27"/>
      <c r="B77" s="18"/>
      <c r="C77" s="18"/>
      <c r="D77" s="28"/>
      <c r="E77" s="18"/>
    </row>
    <row r="78" spans="1:6" x14ac:dyDescent="0.3">
      <c r="A78" s="6"/>
      <c r="B78" s="6"/>
      <c r="C78" s="6"/>
      <c r="D78" s="29"/>
      <c r="E78" s="1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C9699-051F-4556-9DA0-4E3AF310B4A6}">
  <sheetPr codeName="Taul18"/>
  <dimension ref="B2:E42"/>
  <sheetViews>
    <sheetView workbookViewId="0">
      <selection activeCell="B2" sqref="B2"/>
    </sheetView>
  </sheetViews>
  <sheetFormatPr defaultRowHeight="14.4" x14ac:dyDescent="0.3"/>
  <cols>
    <col min="1" max="1" width="8.88671875" style="32"/>
    <col min="2" max="2" width="28.33203125" style="32" customWidth="1"/>
    <col min="3" max="3" width="10.5546875" style="16" customWidth="1"/>
    <col min="4" max="4" width="10.33203125" style="16" bestFit="1" customWidth="1"/>
    <col min="5" max="5" width="11.5546875" style="32" customWidth="1"/>
    <col min="6" max="6" width="8.88671875" style="32"/>
    <col min="7" max="7" width="9" style="32" customWidth="1"/>
    <col min="8" max="8" width="10.109375" style="32" customWidth="1"/>
    <col min="9" max="9" width="9" style="32" customWidth="1"/>
    <col min="10" max="16384" width="8.88671875" style="32"/>
  </cols>
  <sheetData>
    <row r="2" spans="2:4" x14ac:dyDescent="0.3">
      <c r="B2" s="37" t="s">
        <v>161</v>
      </c>
    </row>
    <row r="4" spans="2:4" x14ac:dyDescent="0.3">
      <c r="B4" s="4"/>
    </row>
    <row r="5" spans="2:4" ht="16.2" customHeight="1" x14ac:dyDescent="0.3">
      <c r="B5" s="163" t="s">
        <v>55</v>
      </c>
      <c r="C5" s="94" t="s">
        <v>11</v>
      </c>
      <c r="D5" s="94" t="s">
        <v>9</v>
      </c>
    </row>
    <row r="6" spans="2:4" x14ac:dyDescent="0.3">
      <c r="B6" s="205" t="s">
        <v>17</v>
      </c>
      <c r="C6" s="100">
        <v>2175</v>
      </c>
      <c r="D6" s="100">
        <v>387</v>
      </c>
    </row>
    <row r="7" spans="2:4" x14ac:dyDescent="0.3">
      <c r="B7" s="205" t="s">
        <v>29</v>
      </c>
      <c r="C7" s="100">
        <v>1914</v>
      </c>
      <c r="D7" s="100">
        <v>311</v>
      </c>
    </row>
    <row r="8" spans="2:4" x14ac:dyDescent="0.3">
      <c r="B8" s="205" t="s">
        <v>16</v>
      </c>
      <c r="C8" s="100">
        <v>1615</v>
      </c>
      <c r="D8" s="100">
        <v>408</v>
      </c>
    </row>
    <row r="9" spans="2:4" x14ac:dyDescent="0.3">
      <c r="B9" s="205" t="s">
        <v>25</v>
      </c>
      <c r="C9" s="100">
        <v>841</v>
      </c>
      <c r="D9" s="100">
        <v>189</v>
      </c>
    </row>
    <row r="10" spans="2:4" x14ac:dyDescent="0.3">
      <c r="B10" s="205" t="s">
        <v>19</v>
      </c>
      <c r="C10" s="100">
        <v>665</v>
      </c>
      <c r="D10" s="100">
        <v>78</v>
      </c>
    </row>
    <row r="11" spans="2:4" x14ac:dyDescent="0.3">
      <c r="B11" s="205" t="s">
        <v>24</v>
      </c>
      <c r="C11" s="100">
        <v>543</v>
      </c>
      <c r="D11" s="100">
        <v>121</v>
      </c>
    </row>
    <row r="12" spans="2:4" x14ac:dyDescent="0.3">
      <c r="B12" s="205" t="s">
        <v>15</v>
      </c>
      <c r="C12" s="100">
        <v>454</v>
      </c>
      <c r="D12" s="100">
        <v>68</v>
      </c>
    </row>
    <row r="13" spans="2:4" x14ac:dyDescent="0.3">
      <c r="B13" s="205" t="s">
        <v>20</v>
      </c>
      <c r="C13" s="100">
        <v>451</v>
      </c>
      <c r="D13" s="100">
        <v>81</v>
      </c>
    </row>
    <row r="14" spans="2:4" x14ac:dyDescent="0.3">
      <c r="B14" s="205" t="s">
        <v>26</v>
      </c>
      <c r="C14" s="100">
        <v>448</v>
      </c>
      <c r="D14" s="100">
        <v>76</v>
      </c>
    </row>
    <row r="15" spans="2:4" x14ac:dyDescent="0.3">
      <c r="B15" s="205" t="s">
        <v>18</v>
      </c>
      <c r="C15" s="100">
        <v>420</v>
      </c>
      <c r="D15" s="100">
        <v>70</v>
      </c>
    </row>
    <row r="16" spans="2:4" x14ac:dyDescent="0.3">
      <c r="B16" s="205" t="s">
        <v>28</v>
      </c>
      <c r="C16" s="100">
        <v>394</v>
      </c>
      <c r="D16" s="100">
        <v>140</v>
      </c>
    </row>
    <row r="17" spans="2:5" x14ac:dyDescent="0.3">
      <c r="B17" s="205" t="s">
        <v>21</v>
      </c>
      <c r="C17" s="100">
        <v>327</v>
      </c>
      <c r="D17" s="100">
        <v>60</v>
      </c>
    </row>
    <row r="18" spans="2:5" x14ac:dyDescent="0.3">
      <c r="B18" s="205" t="s">
        <v>22</v>
      </c>
      <c r="C18" s="100">
        <v>176</v>
      </c>
      <c r="D18" s="100">
        <v>48</v>
      </c>
    </row>
    <row r="19" spans="2:5" x14ac:dyDescent="0.3">
      <c r="B19" s="205" t="s">
        <v>23</v>
      </c>
      <c r="C19" s="100">
        <v>107</v>
      </c>
      <c r="D19" s="100">
        <v>17</v>
      </c>
    </row>
    <row r="20" spans="2:5" x14ac:dyDescent="0.3">
      <c r="B20" s="205" t="s">
        <v>14</v>
      </c>
      <c r="C20" s="100">
        <v>73</v>
      </c>
      <c r="D20" s="100">
        <v>16</v>
      </c>
    </row>
    <row r="21" spans="2:5" x14ac:dyDescent="0.3">
      <c r="B21" s="4"/>
    </row>
    <row r="22" spans="2:5" x14ac:dyDescent="0.3">
      <c r="B22" s="32" t="s">
        <v>235</v>
      </c>
    </row>
    <row r="26" spans="2:5" x14ac:dyDescent="0.3">
      <c r="B26" s="4"/>
    </row>
    <row r="27" spans="2:5" x14ac:dyDescent="0.3">
      <c r="C27" s="32"/>
      <c r="D27" s="32"/>
    </row>
    <row r="28" spans="2:5" x14ac:dyDescent="0.3">
      <c r="C28" s="32"/>
      <c r="D28" s="32"/>
      <c r="E28" s="35"/>
    </row>
    <row r="29" spans="2:5" x14ac:dyDescent="0.3">
      <c r="C29" s="32"/>
      <c r="D29" s="32"/>
      <c r="E29" s="35"/>
    </row>
    <row r="30" spans="2:5" x14ac:dyDescent="0.3">
      <c r="C30" s="32"/>
      <c r="D30" s="32"/>
      <c r="E30" s="35"/>
    </row>
    <row r="31" spans="2:5" x14ac:dyDescent="0.3">
      <c r="C31" s="32"/>
      <c r="D31" s="32"/>
      <c r="E31" s="35"/>
    </row>
    <row r="32" spans="2:5" x14ac:dyDescent="0.3">
      <c r="C32" s="32"/>
      <c r="D32" s="32"/>
      <c r="E32" s="35"/>
    </row>
    <row r="33" spans="3:5" x14ac:dyDescent="0.3">
      <c r="C33" s="32"/>
      <c r="D33" s="32"/>
      <c r="E33" s="35"/>
    </row>
    <row r="34" spans="3:5" x14ac:dyDescent="0.3">
      <c r="C34" s="32"/>
      <c r="D34" s="32"/>
      <c r="E34" s="35"/>
    </row>
    <row r="35" spans="3:5" x14ac:dyDescent="0.3">
      <c r="C35" s="32"/>
      <c r="D35" s="32"/>
      <c r="E35" s="35"/>
    </row>
    <row r="36" spans="3:5" x14ac:dyDescent="0.3">
      <c r="C36" s="32"/>
      <c r="D36" s="32"/>
      <c r="E36" s="35"/>
    </row>
    <row r="37" spans="3:5" x14ac:dyDescent="0.3">
      <c r="C37" s="32"/>
      <c r="D37" s="32"/>
      <c r="E37" s="35"/>
    </row>
    <row r="38" spans="3:5" x14ac:dyDescent="0.3">
      <c r="C38" s="32"/>
      <c r="D38" s="32"/>
      <c r="E38" s="35"/>
    </row>
    <row r="39" spans="3:5" x14ac:dyDescent="0.3">
      <c r="C39" s="32"/>
      <c r="D39" s="32"/>
      <c r="E39" s="35"/>
    </row>
    <row r="40" spans="3:5" x14ac:dyDescent="0.3">
      <c r="C40" s="32"/>
      <c r="D40" s="32"/>
      <c r="E40" s="35"/>
    </row>
    <row r="41" spans="3:5" x14ac:dyDescent="0.3">
      <c r="C41" s="32"/>
      <c r="D41" s="32"/>
      <c r="E41" s="35"/>
    </row>
    <row r="42" spans="3:5" x14ac:dyDescent="0.3">
      <c r="C42" s="32"/>
      <c r="D42" s="32"/>
      <c r="E42" s="35"/>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79240-63F5-4CE2-A3D8-CDB72C8C565F}">
  <sheetPr codeName="Taul19"/>
  <dimension ref="B2:N35"/>
  <sheetViews>
    <sheetView topLeftCell="A8" workbookViewId="0">
      <selection activeCell="B4" sqref="B4:C20"/>
    </sheetView>
  </sheetViews>
  <sheetFormatPr defaultRowHeight="14.4" x14ac:dyDescent="0.3"/>
  <cols>
    <col min="1" max="1" width="8.88671875" style="32"/>
    <col min="2" max="2" width="29.33203125" style="32" customWidth="1"/>
    <col min="3" max="3" width="26.21875" style="32" customWidth="1"/>
    <col min="4" max="4" width="14.88671875" style="32" customWidth="1"/>
    <col min="5" max="6" width="8.88671875" style="32"/>
    <col min="7" max="7" width="14" style="32" customWidth="1"/>
    <col min="8" max="10" width="8.88671875" style="32"/>
    <col min="11" max="11" width="20.44140625" style="32" customWidth="1"/>
    <col min="12" max="12" width="12.88671875" style="32" customWidth="1"/>
    <col min="13" max="14" width="9.5546875" style="32" customWidth="1"/>
    <col min="15" max="15" width="19.88671875" style="32" customWidth="1"/>
    <col min="16" max="16" width="10.5546875" style="32" customWidth="1"/>
    <col min="17" max="16384" width="8.88671875" style="32"/>
  </cols>
  <sheetData>
    <row r="2" spans="2:3" x14ac:dyDescent="0.3">
      <c r="B2" s="33" t="s">
        <v>162</v>
      </c>
    </row>
    <row r="4" spans="2:3" ht="25.8" customHeight="1" x14ac:dyDescent="0.3">
      <c r="B4" s="121" t="s">
        <v>27</v>
      </c>
      <c r="C4" s="121" t="s">
        <v>56</v>
      </c>
    </row>
    <row r="5" spans="2:3" x14ac:dyDescent="0.3">
      <c r="B5" s="122" t="s">
        <v>28</v>
      </c>
      <c r="C5" s="123">
        <v>0.35532994923857869</v>
      </c>
    </row>
    <row r="6" spans="2:3" x14ac:dyDescent="0.3">
      <c r="B6" s="122" t="s">
        <v>22</v>
      </c>
      <c r="C6" s="123">
        <v>0.27272727272727271</v>
      </c>
    </row>
    <row r="7" spans="2:3" x14ac:dyDescent="0.3">
      <c r="B7" s="122" t="s">
        <v>16</v>
      </c>
      <c r="C7" s="123">
        <v>0.25263157894736843</v>
      </c>
    </row>
    <row r="8" spans="2:3" x14ac:dyDescent="0.3">
      <c r="B8" s="122" t="s">
        <v>25</v>
      </c>
      <c r="C8" s="123">
        <v>0.22473246135552913</v>
      </c>
    </row>
    <row r="9" spans="2:3" x14ac:dyDescent="0.3">
      <c r="B9" s="122" t="s">
        <v>24</v>
      </c>
      <c r="C9" s="123">
        <v>0.22283609576427257</v>
      </c>
    </row>
    <row r="10" spans="2:3" x14ac:dyDescent="0.3">
      <c r="B10" s="122" t="s">
        <v>14</v>
      </c>
      <c r="C10" s="123">
        <v>0.21917808219178081</v>
      </c>
    </row>
    <row r="11" spans="2:3" x14ac:dyDescent="0.3">
      <c r="B11" s="122" t="s">
        <v>21</v>
      </c>
      <c r="C11" s="123">
        <v>0.1834862385321101</v>
      </c>
    </row>
    <row r="12" spans="2:3" x14ac:dyDescent="0.3">
      <c r="B12" s="122" t="s">
        <v>20</v>
      </c>
      <c r="C12" s="123">
        <v>0.17960088691796008</v>
      </c>
    </row>
    <row r="13" spans="2:3" x14ac:dyDescent="0.3">
      <c r="B13" s="122" t="s">
        <v>17</v>
      </c>
      <c r="C13" s="123">
        <v>0.17793103448275863</v>
      </c>
    </row>
    <row r="14" spans="2:3" x14ac:dyDescent="0.3">
      <c r="B14" s="122" t="s">
        <v>26</v>
      </c>
      <c r="C14" s="123">
        <v>0.16964285714285715</v>
      </c>
    </row>
    <row r="15" spans="2:3" x14ac:dyDescent="0.3">
      <c r="B15" s="122" t="s">
        <v>18</v>
      </c>
      <c r="C15" s="123">
        <v>0.16666666666666666</v>
      </c>
    </row>
    <row r="16" spans="2:3" x14ac:dyDescent="0.3">
      <c r="B16" s="122" t="s">
        <v>29</v>
      </c>
      <c r="C16" s="123">
        <v>0.16248693834900732</v>
      </c>
    </row>
    <row r="17" spans="2:14" x14ac:dyDescent="0.3">
      <c r="B17" s="122" t="s">
        <v>23</v>
      </c>
      <c r="C17" s="123">
        <v>0.15887850467289719</v>
      </c>
    </row>
    <row r="18" spans="2:14" x14ac:dyDescent="0.3">
      <c r="B18" s="122" t="s">
        <v>15</v>
      </c>
      <c r="C18" s="123">
        <v>0.14977973568281938</v>
      </c>
    </row>
    <row r="19" spans="2:14" x14ac:dyDescent="0.3">
      <c r="B19" s="122" t="s">
        <v>19</v>
      </c>
      <c r="C19" s="123">
        <v>0.11729323308270677</v>
      </c>
    </row>
    <row r="20" spans="2:14" ht="26.4" customHeight="1" x14ac:dyDescent="0.3">
      <c r="B20" s="124" t="s">
        <v>136</v>
      </c>
      <c r="C20" s="125">
        <v>0.21216524807971768</v>
      </c>
    </row>
    <row r="21" spans="2:14" ht="13.8" customHeight="1" x14ac:dyDescent="0.3"/>
    <row r="22" spans="2:14" ht="13.8" customHeight="1" x14ac:dyDescent="0.3">
      <c r="B22" s="101" t="s">
        <v>137</v>
      </c>
    </row>
    <row r="23" spans="2:14" ht="13.8" customHeight="1" x14ac:dyDescent="0.3"/>
    <row r="24" spans="2:14" ht="13.8" customHeight="1" x14ac:dyDescent="0.3">
      <c r="B24" s="33"/>
    </row>
    <row r="25" spans="2:14" ht="13.8" customHeight="1" x14ac:dyDescent="0.3"/>
    <row r="26" spans="2:14" ht="13.8" customHeight="1" x14ac:dyDescent="0.3">
      <c r="J26" s="16"/>
    </row>
    <row r="27" spans="2:14" x14ac:dyDescent="0.3">
      <c r="K27" s="39"/>
      <c r="L27" s="16"/>
      <c r="M27" s="16"/>
      <c r="N27" s="11"/>
    </row>
    <row r="28" spans="2:14" x14ac:dyDescent="0.3">
      <c r="C28" s="41"/>
    </row>
    <row r="29" spans="2:14" x14ac:dyDescent="0.3">
      <c r="C29" s="41"/>
    </row>
    <row r="30" spans="2:14" x14ac:dyDescent="0.3">
      <c r="C30" s="41"/>
    </row>
    <row r="31" spans="2:14" x14ac:dyDescent="0.3">
      <c r="C31" s="41"/>
    </row>
    <row r="32" spans="2:14" x14ac:dyDescent="0.3">
      <c r="C32" s="41"/>
    </row>
    <row r="33" spans="2:3" x14ac:dyDescent="0.3">
      <c r="C33" s="41"/>
    </row>
    <row r="34" spans="2:3" x14ac:dyDescent="0.3">
      <c r="C34" s="41"/>
    </row>
    <row r="35" spans="2:3" x14ac:dyDescent="0.3">
      <c r="B35" s="33"/>
      <c r="C35" s="4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630AD-2D69-40F7-9510-215CD5AFE490}">
  <sheetPr codeName="Taul20"/>
  <dimension ref="B2:J47"/>
  <sheetViews>
    <sheetView topLeftCell="A7" workbookViewId="0">
      <selection activeCell="A27" sqref="A27:XFD48"/>
    </sheetView>
  </sheetViews>
  <sheetFormatPr defaultRowHeight="14.4" x14ac:dyDescent="0.3"/>
  <cols>
    <col min="1" max="1" width="8.88671875" style="32"/>
    <col min="2" max="2" width="31.33203125" style="32" customWidth="1"/>
    <col min="3" max="3" width="25.88671875" style="32" customWidth="1"/>
    <col min="4" max="4" width="11" style="32" customWidth="1"/>
    <col min="5" max="16384" width="8.88671875" style="32"/>
  </cols>
  <sheetData>
    <row r="2" spans="2:3" x14ac:dyDescent="0.3">
      <c r="B2" s="33" t="s">
        <v>163</v>
      </c>
    </row>
    <row r="4" spans="2:3" x14ac:dyDescent="0.3">
      <c r="B4" s="33"/>
      <c r="C4" s="33" t="s">
        <v>57</v>
      </c>
    </row>
    <row r="5" spans="2:3" x14ac:dyDescent="0.3">
      <c r="B5" s="43" t="s">
        <v>14</v>
      </c>
      <c r="C5" s="40">
        <v>0.21739130434782608</v>
      </c>
    </row>
    <row r="6" spans="2:3" x14ac:dyDescent="0.3">
      <c r="B6" s="43" t="s">
        <v>25</v>
      </c>
      <c r="C6" s="40">
        <v>0.11549295774647887</v>
      </c>
    </row>
    <row r="7" spans="2:3" x14ac:dyDescent="0.3">
      <c r="B7" s="43" t="s">
        <v>16</v>
      </c>
      <c r="C7" s="40">
        <v>0.1012396694214876</v>
      </c>
    </row>
    <row r="8" spans="2:3" x14ac:dyDescent="0.3">
      <c r="B8" s="43" t="s">
        <v>22</v>
      </c>
      <c r="C8" s="40">
        <v>8.98876404494382E-2</v>
      </c>
    </row>
    <row r="9" spans="2:3" x14ac:dyDescent="0.3">
      <c r="B9" s="43" t="s">
        <v>20</v>
      </c>
      <c r="C9" s="40">
        <v>8.7628865979381437E-2</v>
      </c>
    </row>
    <row r="10" spans="2:3" x14ac:dyDescent="0.3">
      <c r="B10" s="43" t="s">
        <v>18</v>
      </c>
      <c r="C10" s="40">
        <v>8.1632653061224483E-2</v>
      </c>
    </row>
    <row r="11" spans="2:3" x14ac:dyDescent="0.3">
      <c r="B11" s="43" t="s">
        <v>24</v>
      </c>
      <c r="C11" s="40">
        <v>7.8125E-2</v>
      </c>
    </row>
    <row r="12" spans="2:3" x14ac:dyDescent="0.3">
      <c r="B12" s="43" t="s">
        <v>23</v>
      </c>
      <c r="C12" s="40">
        <v>7.5471698113207544E-2</v>
      </c>
    </row>
    <row r="13" spans="2:3" x14ac:dyDescent="0.3">
      <c r="B13" s="43" t="s">
        <v>15</v>
      </c>
      <c r="C13" s="40">
        <v>6.5217391304347824E-2</v>
      </c>
    </row>
    <row r="14" spans="2:3" x14ac:dyDescent="0.3">
      <c r="B14" s="43" t="s">
        <v>26</v>
      </c>
      <c r="C14" s="40">
        <v>5.9701492537313432E-2</v>
      </c>
    </row>
    <row r="15" spans="2:3" x14ac:dyDescent="0.3">
      <c r="B15" s="43" t="s">
        <v>17</v>
      </c>
      <c r="C15" s="40">
        <v>5.4123711340206188E-2</v>
      </c>
    </row>
    <row r="16" spans="2:3" x14ac:dyDescent="0.3">
      <c r="B16" s="43" t="s">
        <v>21</v>
      </c>
      <c r="C16" s="40">
        <v>5.3691275167785234E-2</v>
      </c>
    </row>
    <row r="17" spans="2:3" x14ac:dyDescent="0.3">
      <c r="B17" s="43" t="s">
        <v>29</v>
      </c>
      <c r="C17" s="40">
        <v>5.1190476190476189E-2</v>
      </c>
    </row>
    <row r="18" spans="2:3" x14ac:dyDescent="0.3">
      <c r="B18" s="43" t="s">
        <v>19</v>
      </c>
      <c r="C18" s="40">
        <v>3.7800687285223365E-2</v>
      </c>
    </row>
    <row r="19" spans="2:3" x14ac:dyDescent="0.3">
      <c r="B19" s="44" t="s">
        <v>58</v>
      </c>
      <c r="C19" s="82">
        <v>6.8848758465011289E-2</v>
      </c>
    </row>
    <row r="20" spans="2:3" x14ac:dyDescent="0.3">
      <c r="C20" s="40"/>
    </row>
    <row r="40" spans="2:10" x14ac:dyDescent="0.3">
      <c r="B40" s="174"/>
      <c r="C40" s="126"/>
    </row>
    <row r="47" spans="2:10" x14ac:dyDescent="0.3">
      <c r="J47" s="40"/>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BFB3B-257D-4F88-8D32-9B338E7C95EF}">
  <dimension ref="B2:E18"/>
  <sheetViews>
    <sheetView workbookViewId="0">
      <selection activeCell="A2" sqref="A1:A1048576"/>
    </sheetView>
  </sheetViews>
  <sheetFormatPr defaultRowHeight="14.4" x14ac:dyDescent="0.3"/>
  <cols>
    <col min="1" max="1" width="8.88671875" style="79"/>
    <col min="2" max="2" width="23.33203125" style="79" bestFit="1" customWidth="1"/>
    <col min="3" max="3" width="26.5546875" style="79" customWidth="1"/>
    <col min="4" max="4" width="21.77734375" style="79" customWidth="1"/>
    <col min="5" max="5" width="16.44140625" style="79" customWidth="1"/>
    <col min="6" max="6" width="6.6640625" style="79" bestFit="1" customWidth="1"/>
    <col min="7" max="7" width="10.33203125" style="79" bestFit="1" customWidth="1"/>
    <col min="8" max="8" width="14.21875" style="79" bestFit="1" customWidth="1"/>
    <col min="9" max="14" width="8.88671875" style="79"/>
    <col min="15" max="15" width="23.33203125" style="79" bestFit="1" customWidth="1"/>
    <col min="16" max="18" width="9.6640625" style="79" customWidth="1"/>
    <col min="19" max="16384" width="8.88671875" style="79"/>
  </cols>
  <sheetData>
    <row r="2" spans="2:5" x14ac:dyDescent="0.3">
      <c r="B2" s="104" t="s">
        <v>231</v>
      </c>
    </row>
    <row r="4" spans="2:5" s="102" customFormat="1" ht="29.4" customHeight="1" x14ac:dyDescent="0.3">
      <c r="B4" s="103" t="s">
        <v>27</v>
      </c>
      <c r="C4" s="103" t="s">
        <v>121</v>
      </c>
      <c r="D4" s="103" t="s">
        <v>164</v>
      </c>
      <c r="E4" s="103" t="s">
        <v>30</v>
      </c>
    </row>
    <row r="5" spans="2:5" x14ac:dyDescent="0.3">
      <c r="B5" s="79" t="s">
        <v>17</v>
      </c>
      <c r="C5" s="80">
        <v>2286433.629999998</v>
      </c>
      <c r="D5" s="80">
        <v>1615614.8599999987</v>
      </c>
      <c r="E5" s="80">
        <v>3902048.4899999965</v>
      </c>
    </row>
    <row r="6" spans="2:5" x14ac:dyDescent="0.3">
      <c r="B6" s="79" t="s">
        <v>16</v>
      </c>
      <c r="C6" s="80">
        <v>1549898.1399999987</v>
      </c>
      <c r="D6" s="80">
        <v>1182039.5599999996</v>
      </c>
      <c r="E6" s="80">
        <v>2731937.6999999983</v>
      </c>
    </row>
    <row r="7" spans="2:5" x14ac:dyDescent="0.3">
      <c r="B7" s="79" t="s">
        <v>29</v>
      </c>
      <c r="C7" s="80">
        <v>894410.66999999969</v>
      </c>
      <c r="D7" s="80">
        <v>997851.84999999939</v>
      </c>
      <c r="E7" s="80">
        <v>1892262.5199999991</v>
      </c>
    </row>
    <row r="8" spans="2:5" x14ac:dyDescent="0.3">
      <c r="B8" s="79" t="s">
        <v>25</v>
      </c>
      <c r="C8" s="80">
        <v>473065.63000000012</v>
      </c>
      <c r="D8" s="80">
        <v>826755.79999999981</v>
      </c>
      <c r="E8" s="80">
        <v>1299821.43</v>
      </c>
    </row>
    <row r="9" spans="2:5" x14ac:dyDescent="0.3">
      <c r="B9" s="79" t="s">
        <v>20</v>
      </c>
      <c r="C9" s="80">
        <v>472850.28000000014</v>
      </c>
      <c r="D9" s="80">
        <v>433489.16000000009</v>
      </c>
      <c r="E9" s="80">
        <v>906339.44000000018</v>
      </c>
    </row>
    <row r="10" spans="2:5" x14ac:dyDescent="0.3">
      <c r="B10" s="79" t="s">
        <v>24</v>
      </c>
      <c r="C10" s="80">
        <v>421086.62000000011</v>
      </c>
      <c r="D10" s="80">
        <v>407133.56000000006</v>
      </c>
      <c r="E10" s="80">
        <v>828220.18000000017</v>
      </c>
    </row>
    <row r="11" spans="2:5" x14ac:dyDescent="0.3">
      <c r="B11" s="79" t="s">
        <v>26</v>
      </c>
      <c r="C11" s="80">
        <v>395549.35000000009</v>
      </c>
      <c r="D11" s="80">
        <v>275872.39999999997</v>
      </c>
      <c r="E11" s="80">
        <v>671421.75</v>
      </c>
    </row>
    <row r="12" spans="2:5" x14ac:dyDescent="0.3">
      <c r="B12" s="79" t="s">
        <v>15</v>
      </c>
      <c r="C12" s="80">
        <v>341502.98000000004</v>
      </c>
      <c r="D12" s="80">
        <v>288877.92</v>
      </c>
      <c r="E12" s="80">
        <v>630380.9</v>
      </c>
    </row>
    <row r="13" spans="2:5" x14ac:dyDescent="0.3">
      <c r="B13" s="79" t="s">
        <v>18</v>
      </c>
      <c r="C13" s="80">
        <v>289480.89999999997</v>
      </c>
      <c r="D13" s="80">
        <v>288877.92</v>
      </c>
      <c r="E13" s="80">
        <v>578358.81999999995</v>
      </c>
    </row>
    <row r="14" spans="2:5" x14ac:dyDescent="0.3">
      <c r="B14" s="79" t="s">
        <v>19</v>
      </c>
      <c r="C14" s="80">
        <v>210155.67999999996</v>
      </c>
      <c r="D14" s="80">
        <v>262608.45999999996</v>
      </c>
      <c r="E14" s="80">
        <v>472764.1399999999</v>
      </c>
    </row>
    <row r="15" spans="2:5" x14ac:dyDescent="0.3">
      <c r="B15" s="79" t="s">
        <v>21</v>
      </c>
      <c r="C15" s="80">
        <v>183886.21999999997</v>
      </c>
      <c r="D15" s="80">
        <v>183800.07999999996</v>
      </c>
      <c r="E15" s="80">
        <v>367686.29999999993</v>
      </c>
    </row>
    <row r="16" spans="2:5" x14ac:dyDescent="0.3">
      <c r="B16" s="79" t="s">
        <v>22</v>
      </c>
      <c r="C16" s="80">
        <v>157616.75999999998</v>
      </c>
      <c r="D16" s="80">
        <v>157530.62</v>
      </c>
      <c r="E16" s="80">
        <v>315147.38</v>
      </c>
    </row>
    <row r="17" spans="2:5" x14ac:dyDescent="0.3">
      <c r="B17" s="79" t="s">
        <v>14</v>
      </c>
      <c r="C17" s="80">
        <v>52538.92</v>
      </c>
      <c r="D17" s="80">
        <v>91900.039999999979</v>
      </c>
      <c r="E17" s="80">
        <v>144438.95999999996</v>
      </c>
    </row>
    <row r="18" spans="2:5" x14ac:dyDescent="0.3">
      <c r="B18" s="79" t="s">
        <v>23</v>
      </c>
      <c r="C18" s="80">
        <v>52538.92</v>
      </c>
      <c r="D18" s="80">
        <v>78722.239999999991</v>
      </c>
      <c r="E18" s="80">
        <v>131261.15999999997</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4A942-DDA7-41C2-9F8A-57D3FD3E29BF}">
  <sheetPr codeName="Taul21"/>
  <dimension ref="B1:H23"/>
  <sheetViews>
    <sheetView zoomScale="110" zoomScaleNormal="110" workbookViewId="0">
      <selection activeCell="D22" sqref="D22"/>
    </sheetView>
  </sheetViews>
  <sheetFormatPr defaultRowHeight="14.4" x14ac:dyDescent="0.3"/>
  <cols>
    <col min="1" max="1" width="11.6640625" customWidth="1"/>
    <col min="2" max="2" width="26.33203125" style="16" customWidth="1"/>
    <col min="3" max="4" width="26.33203125" style="206" customWidth="1"/>
    <col min="5" max="5" width="16.5546875" style="158" customWidth="1"/>
    <col min="6" max="6" width="14.6640625" style="158" customWidth="1"/>
    <col min="7" max="7" width="14.109375" customWidth="1"/>
    <col min="8" max="8" width="25.109375" style="16" customWidth="1"/>
    <col min="9" max="9" width="31.21875" customWidth="1"/>
    <col min="10" max="10" width="19.44140625" customWidth="1"/>
    <col min="11" max="11" width="22.6640625" customWidth="1"/>
  </cols>
  <sheetData>
    <row r="1" spans="2:8" s="32" customFormat="1" x14ac:dyDescent="0.3">
      <c r="B1" s="16"/>
      <c r="C1" s="206"/>
      <c r="D1" s="206"/>
      <c r="E1" s="158"/>
      <c r="F1" s="158"/>
      <c r="H1" s="16"/>
    </row>
    <row r="2" spans="2:8" s="32" customFormat="1" x14ac:dyDescent="0.3">
      <c r="B2" s="55" t="s">
        <v>165</v>
      </c>
      <c r="C2" s="206"/>
      <c r="D2" s="206"/>
      <c r="E2" s="158"/>
      <c r="F2" s="158"/>
    </row>
    <row r="3" spans="2:8" s="32" customFormat="1" x14ac:dyDescent="0.3">
      <c r="B3" s="16"/>
      <c r="C3" s="206"/>
      <c r="D3" s="206"/>
      <c r="E3" s="158"/>
      <c r="F3" s="158"/>
      <c r="H3" s="16"/>
    </row>
    <row r="4" spans="2:8" s="32" customFormat="1" x14ac:dyDescent="0.3">
      <c r="B4" s="17" t="s">
        <v>27</v>
      </c>
      <c r="C4" s="17" t="s">
        <v>39</v>
      </c>
      <c r="D4" s="17" t="s">
        <v>40</v>
      </c>
      <c r="E4" s="17" t="s">
        <v>38</v>
      </c>
      <c r="F4" s="158"/>
      <c r="H4" s="16"/>
    </row>
    <row r="5" spans="2:8" s="32" customFormat="1" x14ac:dyDescent="0.3">
      <c r="B5" s="19" t="s">
        <v>17</v>
      </c>
      <c r="C5" s="207">
        <v>5969248.4899999965</v>
      </c>
      <c r="D5" s="207">
        <v>1727000</v>
      </c>
      <c r="E5" s="207">
        <v>7696248.4899999965</v>
      </c>
      <c r="F5" s="158"/>
      <c r="H5" s="16"/>
    </row>
    <row r="6" spans="2:8" s="32" customFormat="1" x14ac:dyDescent="0.3">
      <c r="B6" s="19" t="s">
        <v>25</v>
      </c>
      <c r="C6" s="207">
        <v>2055621.4299999992</v>
      </c>
      <c r="D6" s="207">
        <v>4591000</v>
      </c>
      <c r="E6" s="207">
        <v>6646621.4299999997</v>
      </c>
      <c r="F6" s="158"/>
      <c r="H6" s="16"/>
    </row>
    <row r="7" spans="2:8" s="32" customFormat="1" x14ac:dyDescent="0.3">
      <c r="B7" s="19" t="s">
        <v>16</v>
      </c>
      <c r="C7" s="207">
        <v>6009537.6999999974</v>
      </c>
      <c r="D7" s="207">
        <v>324000</v>
      </c>
      <c r="E7" s="207">
        <v>6333537.6999999974</v>
      </c>
      <c r="F7" s="158"/>
      <c r="H7" s="16"/>
    </row>
    <row r="8" spans="2:8" s="32" customFormat="1" x14ac:dyDescent="0.3">
      <c r="B8" s="19" t="s">
        <v>29</v>
      </c>
      <c r="C8" s="207">
        <v>3074262.5199999986</v>
      </c>
      <c r="D8" s="207">
        <v>3100000</v>
      </c>
      <c r="E8" s="207">
        <v>6174262.5199999986</v>
      </c>
      <c r="F8" s="158"/>
      <c r="H8" s="16"/>
    </row>
    <row r="9" spans="2:8" s="32" customFormat="1" x14ac:dyDescent="0.3">
      <c r="B9" s="19" t="s">
        <v>24</v>
      </c>
      <c r="C9" s="207">
        <v>1308920.1799999997</v>
      </c>
      <c r="D9" s="207">
        <v>3571000</v>
      </c>
      <c r="E9" s="207">
        <v>4879920.18</v>
      </c>
      <c r="F9" s="158"/>
      <c r="H9" s="16"/>
    </row>
    <row r="10" spans="2:8" s="32" customFormat="1" x14ac:dyDescent="0.3">
      <c r="B10" s="19" t="s">
        <v>28</v>
      </c>
      <c r="C10" s="207"/>
      <c r="D10" s="207">
        <v>4209000</v>
      </c>
      <c r="E10" s="207">
        <v>4209000</v>
      </c>
      <c r="F10" s="158"/>
      <c r="H10" s="16"/>
    </row>
    <row r="11" spans="2:8" s="32" customFormat="1" x14ac:dyDescent="0.3">
      <c r="B11" s="19" t="s">
        <v>19</v>
      </c>
      <c r="C11" s="207">
        <v>685364.14000000013</v>
      </c>
      <c r="D11" s="207">
        <v>974500</v>
      </c>
      <c r="E11" s="207">
        <v>1659864.1400000001</v>
      </c>
      <c r="F11" s="158"/>
      <c r="H11" s="16"/>
    </row>
    <row r="12" spans="2:8" s="32" customFormat="1" x14ac:dyDescent="0.3">
      <c r="B12" s="19" t="s">
        <v>15</v>
      </c>
      <c r="C12" s="207">
        <v>827280.9</v>
      </c>
      <c r="D12" s="207">
        <v>789000</v>
      </c>
      <c r="E12" s="207">
        <v>1616280.9</v>
      </c>
      <c r="F12" s="158"/>
      <c r="H12" s="16"/>
    </row>
    <row r="13" spans="2:8" s="32" customFormat="1" x14ac:dyDescent="0.3">
      <c r="B13" s="19" t="s">
        <v>22</v>
      </c>
      <c r="C13" s="207">
        <v>438147.38</v>
      </c>
      <c r="D13" s="207">
        <v>1165000</v>
      </c>
      <c r="E13" s="207">
        <v>1603147.38</v>
      </c>
      <c r="F13" s="158"/>
      <c r="H13" s="16"/>
    </row>
    <row r="14" spans="2:8" s="32" customFormat="1" x14ac:dyDescent="0.3">
      <c r="B14" s="19" t="s">
        <v>26</v>
      </c>
      <c r="C14" s="207">
        <v>1092221.75</v>
      </c>
      <c r="D14" s="207">
        <v>500000</v>
      </c>
      <c r="E14" s="207">
        <v>1592221.75</v>
      </c>
      <c r="F14" s="158"/>
      <c r="H14" s="16"/>
    </row>
    <row r="15" spans="2:8" s="32" customFormat="1" x14ac:dyDescent="0.3">
      <c r="B15" s="19" t="s">
        <v>20</v>
      </c>
      <c r="C15" s="207">
        <v>1351039.4399999995</v>
      </c>
      <c r="D15" s="207">
        <v>236000</v>
      </c>
      <c r="E15" s="207">
        <v>1587039.4399999995</v>
      </c>
      <c r="F15" s="158"/>
      <c r="H15" s="16"/>
    </row>
    <row r="16" spans="2:8" x14ac:dyDescent="0.3">
      <c r="B16" s="19" t="s">
        <v>18</v>
      </c>
      <c r="C16" s="207">
        <v>937858.82000000018</v>
      </c>
      <c r="D16" s="207">
        <v>160000</v>
      </c>
      <c r="E16" s="207">
        <v>1097858.8200000003</v>
      </c>
      <c r="H16"/>
    </row>
    <row r="17" spans="2:8" s="32" customFormat="1" x14ac:dyDescent="0.3">
      <c r="B17" s="19" t="s">
        <v>21</v>
      </c>
      <c r="C17" s="207">
        <v>678686.3</v>
      </c>
      <c r="D17" s="207">
        <v>94500</v>
      </c>
      <c r="E17" s="207">
        <v>773186.3</v>
      </c>
      <c r="F17" s="158"/>
    </row>
    <row r="18" spans="2:8" s="32" customFormat="1" x14ac:dyDescent="0.3">
      <c r="B18" s="19" t="s">
        <v>14</v>
      </c>
      <c r="C18" s="207">
        <v>213038.95999999996</v>
      </c>
      <c r="D18" s="207">
        <v>83000</v>
      </c>
      <c r="E18" s="207">
        <v>296038.95999999996</v>
      </c>
      <c r="F18" s="158"/>
    </row>
    <row r="19" spans="2:8" s="32" customFormat="1" x14ac:dyDescent="0.3">
      <c r="B19" s="19" t="s">
        <v>23</v>
      </c>
      <c r="C19" s="207">
        <v>214861.15999999997</v>
      </c>
      <c r="D19" s="207"/>
      <c r="E19" s="207">
        <v>214861.15999999997</v>
      </c>
      <c r="F19" s="158"/>
    </row>
    <row r="20" spans="2:8" x14ac:dyDescent="0.3">
      <c r="B20" s="17" t="s">
        <v>30</v>
      </c>
      <c r="C20" s="208">
        <f>SUM(C5:C19)</f>
        <v>24856089.169999994</v>
      </c>
      <c r="D20" s="208">
        <f t="shared" ref="D20:E20" si="0">SUM(D5:D19)</f>
        <v>21524000</v>
      </c>
      <c r="E20" s="208">
        <f t="shared" si="0"/>
        <v>46380089.169999987</v>
      </c>
    </row>
    <row r="22" spans="2:8" s="32" customFormat="1" x14ac:dyDescent="0.3">
      <c r="B22" s="16"/>
      <c r="C22" s="206"/>
      <c r="D22" s="206"/>
      <c r="E22" s="158"/>
      <c r="F22" s="158"/>
      <c r="H22" s="16"/>
    </row>
    <row r="23" spans="2:8" s="32" customFormat="1" x14ac:dyDescent="0.3">
      <c r="B23" s="16"/>
      <c r="C23" s="206"/>
      <c r="D23" s="206"/>
      <c r="E23" s="158"/>
      <c r="F23" s="158"/>
      <c r="H23" s="1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86DAF-0923-4585-AE23-68CEBE07100A}">
  <dimension ref="B2:J30"/>
  <sheetViews>
    <sheetView zoomScale="110" zoomScaleNormal="110" workbookViewId="0">
      <selection activeCell="E15" sqref="E15"/>
    </sheetView>
  </sheetViews>
  <sheetFormatPr defaultRowHeight="14.4" x14ac:dyDescent="0.3"/>
  <cols>
    <col min="1" max="1" width="8" style="32" customWidth="1"/>
    <col min="2" max="2" width="22.6640625" style="32" customWidth="1"/>
    <col min="3" max="5" width="12.77734375" style="32" customWidth="1"/>
    <col min="6" max="6" width="12.77734375" style="9" customWidth="1"/>
    <col min="7" max="7" width="12.77734375" style="32" customWidth="1"/>
    <col min="8" max="19" width="12.33203125" style="32" customWidth="1"/>
    <col min="20" max="26" width="10.6640625" style="32" customWidth="1"/>
    <col min="27" max="16384" width="8.88671875" style="32"/>
  </cols>
  <sheetData>
    <row r="2" spans="2:9" x14ac:dyDescent="0.3">
      <c r="B2" s="33" t="s">
        <v>190</v>
      </c>
    </row>
    <row r="4" spans="2:9" s="33" customFormat="1" ht="19.95" customHeight="1" x14ac:dyDescent="0.3">
      <c r="B4" s="93" t="s">
        <v>27</v>
      </c>
      <c r="C4" s="94">
        <v>2020</v>
      </c>
      <c r="D4" s="94">
        <v>2021</v>
      </c>
      <c r="E4" s="209">
        <v>2022</v>
      </c>
      <c r="F4" s="94">
        <v>2023</v>
      </c>
      <c r="G4" s="93">
        <v>2024</v>
      </c>
    </row>
    <row r="5" spans="2:9" ht="19.95" customHeight="1" x14ac:dyDescent="0.3">
      <c r="B5" s="5" t="s">
        <v>16</v>
      </c>
      <c r="C5" s="105">
        <v>5759220</v>
      </c>
      <c r="D5" s="105">
        <v>5737110</v>
      </c>
      <c r="E5" s="62">
        <v>5902290</v>
      </c>
      <c r="F5" s="105">
        <v>5969170</v>
      </c>
      <c r="G5" s="7">
        <v>6009540</v>
      </c>
    </row>
    <row r="6" spans="2:9" ht="19.95" customHeight="1" x14ac:dyDescent="0.3">
      <c r="B6" s="5" t="s">
        <v>17</v>
      </c>
      <c r="C6" s="105">
        <v>5860510</v>
      </c>
      <c r="D6" s="105">
        <v>5692412</v>
      </c>
      <c r="E6" s="62">
        <v>5865240</v>
      </c>
      <c r="F6" s="105">
        <v>5870890</v>
      </c>
      <c r="G6" s="7">
        <v>5969250</v>
      </c>
    </row>
    <row r="7" spans="2:9" ht="19.95" customHeight="1" x14ac:dyDescent="0.3">
      <c r="B7" s="5" t="s">
        <v>29</v>
      </c>
      <c r="C7" s="105">
        <v>2743310</v>
      </c>
      <c r="D7" s="105">
        <v>2932890</v>
      </c>
      <c r="E7" s="62">
        <v>2934030</v>
      </c>
      <c r="F7" s="105">
        <v>3008050</v>
      </c>
      <c r="G7" s="7">
        <v>3074260</v>
      </c>
    </row>
    <row r="8" spans="2:9" ht="19.95" customHeight="1" x14ac:dyDescent="0.3">
      <c r="B8" s="5" t="s">
        <v>25</v>
      </c>
      <c r="C8" s="105">
        <v>1864900</v>
      </c>
      <c r="D8" s="105">
        <v>1915400</v>
      </c>
      <c r="E8" s="62">
        <v>2234790</v>
      </c>
      <c r="F8" s="105">
        <v>2081770</v>
      </c>
      <c r="G8" s="7">
        <v>2055620</v>
      </c>
      <c r="I8" s="18"/>
    </row>
    <row r="9" spans="2:9" ht="19.95" customHeight="1" x14ac:dyDescent="0.3">
      <c r="B9" s="5" t="s">
        <v>20</v>
      </c>
      <c r="C9" s="105">
        <v>1282540</v>
      </c>
      <c r="D9" s="105">
        <v>1366400</v>
      </c>
      <c r="E9" s="62">
        <v>1432700</v>
      </c>
      <c r="F9" s="105">
        <v>1405240</v>
      </c>
      <c r="G9" s="7">
        <v>1351040</v>
      </c>
      <c r="I9" s="18"/>
    </row>
    <row r="10" spans="2:9" ht="19.95" customHeight="1" x14ac:dyDescent="0.3">
      <c r="B10" s="5" t="s">
        <v>24</v>
      </c>
      <c r="C10" s="105">
        <v>1357710</v>
      </c>
      <c r="D10" s="105">
        <v>1326030</v>
      </c>
      <c r="E10" s="62">
        <v>1451230</v>
      </c>
      <c r="F10" s="105">
        <v>1389680</v>
      </c>
      <c r="G10" s="7">
        <v>1308920</v>
      </c>
      <c r="H10" s="18"/>
      <c r="I10" s="18"/>
    </row>
    <row r="11" spans="2:9" ht="19.95" customHeight="1" x14ac:dyDescent="0.3">
      <c r="B11" s="5" t="s">
        <v>26</v>
      </c>
      <c r="C11" s="105">
        <v>1138380</v>
      </c>
      <c r="D11" s="105">
        <v>1088230</v>
      </c>
      <c r="E11" s="62">
        <v>1223550</v>
      </c>
      <c r="F11" s="105">
        <v>1185210</v>
      </c>
      <c r="G11" s="7">
        <v>1092220</v>
      </c>
      <c r="H11" s="18"/>
      <c r="I11" s="18"/>
    </row>
    <row r="12" spans="2:9" ht="19.95" customHeight="1" x14ac:dyDescent="0.3">
      <c r="B12" s="5" t="s">
        <v>18</v>
      </c>
      <c r="C12" s="105">
        <v>840540</v>
      </c>
      <c r="D12" s="105">
        <v>922720</v>
      </c>
      <c r="E12" s="106">
        <v>953560</v>
      </c>
      <c r="F12" s="105">
        <v>970140</v>
      </c>
      <c r="G12" s="7">
        <v>937860</v>
      </c>
      <c r="H12" s="18"/>
      <c r="I12" s="18"/>
    </row>
    <row r="13" spans="2:9" ht="19.95" customHeight="1" x14ac:dyDescent="0.3">
      <c r="B13" s="5" t="s">
        <v>15</v>
      </c>
      <c r="C13" s="105">
        <v>881480</v>
      </c>
      <c r="D13" s="105">
        <v>860300</v>
      </c>
      <c r="E13" s="106">
        <v>887450</v>
      </c>
      <c r="F13" s="105">
        <v>835140</v>
      </c>
      <c r="G13" s="7">
        <v>827280</v>
      </c>
      <c r="H13" s="18"/>
      <c r="I13" s="18"/>
    </row>
    <row r="14" spans="2:9" ht="19.95" customHeight="1" x14ac:dyDescent="0.3">
      <c r="B14" s="5" t="s">
        <v>19</v>
      </c>
      <c r="C14" s="105">
        <v>651620</v>
      </c>
      <c r="D14" s="105">
        <v>646090</v>
      </c>
      <c r="E14" s="106">
        <v>582620</v>
      </c>
      <c r="F14" s="105">
        <v>678160</v>
      </c>
      <c r="G14" s="7">
        <v>685360</v>
      </c>
      <c r="H14" s="18"/>
      <c r="I14" s="18"/>
    </row>
    <row r="15" spans="2:9" ht="19.95" customHeight="1" x14ac:dyDescent="0.3">
      <c r="B15" s="5" t="s">
        <v>21</v>
      </c>
      <c r="C15" s="105">
        <v>580390</v>
      </c>
      <c r="D15" s="105">
        <v>573510</v>
      </c>
      <c r="E15" s="106">
        <v>679730</v>
      </c>
      <c r="F15" s="105">
        <v>717460</v>
      </c>
      <c r="G15" s="7">
        <v>678690</v>
      </c>
      <c r="H15" s="18"/>
      <c r="I15" s="18"/>
    </row>
    <row r="16" spans="2:9" ht="19.95" customHeight="1" x14ac:dyDescent="0.3">
      <c r="B16" s="5" t="s">
        <v>22</v>
      </c>
      <c r="C16" s="105">
        <v>384270</v>
      </c>
      <c r="D16" s="105">
        <v>425710</v>
      </c>
      <c r="E16" s="106">
        <v>500610</v>
      </c>
      <c r="F16" s="105">
        <v>452960</v>
      </c>
      <c r="G16" s="7">
        <v>438150</v>
      </c>
      <c r="H16" s="18"/>
      <c r="I16" s="18"/>
    </row>
    <row r="17" spans="2:10" ht="19.95" customHeight="1" x14ac:dyDescent="0.3">
      <c r="B17" s="5" t="s">
        <v>23</v>
      </c>
      <c r="C17" s="105">
        <v>211090</v>
      </c>
      <c r="D17" s="105">
        <v>222150</v>
      </c>
      <c r="E17" s="106">
        <v>249040</v>
      </c>
      <c r="F17" s="105">
        <v>215740</v>
      </c>
      <c r="G17" s="7">
        <v>214860</v>
      </c>
      <c r="H17" s="18"/>
      <c r="I17" s="18"/>
    </row>
    <row r="18" spans="2:10" ht="19.95" customHeight="1" x14ac:dyDescent="0.3">
      <c r="B18" s="5" t="s">
        <v>14</v>
      </c>
      <c r="C18" s="105">
        <v>364350</v>
      </c>
      <c r="D18" s="105">
        <v>310180</v>
      </c>
      <c r="E18" s="106">
        <v>292140</v>
      </c>
      <c r="F18" s="105">
        <v>204370</v>
      </c>
      <c r="G18" s="7">
        <v>213040</v>
      </c>
      <c r="H18" s="18"/>
      <c r="I18" s="18"/>
    </row>
    <row r="19" spans="2:10" x14ac:dyDescent="0.3">
      <c r="C19" s="97"/>
      <c r="D19" s="97"/>
      <c r="E19" s="97"/>
      <c r="F19" s="51"/>
      <c r="G19" s="97"/>
      <c r="I19" s="18"/>
      <c r="J19" s="18"/>
    </row>
    <row r="20" spans="2:10" x14ac:dyDescent="0.3">
      <c r="B20" s="32" t="s">
        <v>138</v>
      </c>
      <c r="C20" s="27"/>
      <c r="D20" s="18"/>
      <c r="E20" s="18"/>
      <c r="F20" s="99"/>
      <c r="G20" s="18"/>
      <c r="I20" s="18"/>
      <c r="J20" s="18"/>
    </row>
    <row r="21" spans="2:10" x14ac:dyDescent="0.3">
      <c r="C21" s="27"/>
      <c r="D21" s="18"/>
      <c r="E21" s="18"/>
      <c r="F21" s="99"/>
      <c r="G21" s="18"/>
      <c r="I21" s="18"/>
      <c r="J21" s="18"/>
    </row>
    <row r="22" spans="2:10" x14ac:dyDescent="0.3">
      <c r="G22" s="18"/>
      <c r="I22" s="18"/>
      <c r="J22" s="18"/>
    </row>
    <row r="23" spans="2:10" x14ac:dyDescent="0.3">
      <c r="G23" s="18"/>
      <c r="I23" s="18"/>
      <c r="J23" s="18"/>
    </row>
    <row r="24" spans="2:10" x14ac:dyDescent="0.3">
      <c r="G24" s="18"/>
      <c r="I24" s="18"/>
      <c r="J24" s="18"/>
    </row>
    <row r="25" spans="2:10" x14ac:dyDescent="0.3">
      <c r="G25" s="18"/>
      <c r="H25" s="17"/>
      <c r="I25" s="17"/>
      <c r="J25" s="17"/>
    </row>
    <row r="26" spans="2:10" x14ac:dyDescent="0.3">
      <c r="G26" s="18"/>
      <c r="H26" s="19"/>
      <c r="I26" s="20"/>
      <c r="J26" s="20"/>
    </row>
    <row r="27" spans="2:10" x14ac:dyDescent="0.3">
      <c r="G27" s="18"/>
      <c r="H27" s="19"/>
      <c r="I27" s="20"/>
      <c r="J27" s="20"/>
    </row>
    <row r="28" spans="2:10" x14ac:dyDescent="0.3">
      <c r="B28" s="98"/>
      <c r="G28" s="18"/>
      <c r="H28" s="19"/>
      <c r="I28" s="20"/>
      <c r="J28" s="20"/>
    </row>
    <row r="29" spans="2:10" x14ac:dyDescent="0.3">
      <c r="B29" s="13"/>
      <c r="C29" s="34"/>
      <c r="D29" s="34"/>
      <c r="H29" s="19"/>
      <c r="I29" s="20"/>
      <c r="J29" s="20"/>
    </row>
    <row r="30" spans="2:10" x14ac:dyDescent="0.3">
      <c r="B30" s="13"/>
      <c r="C30" s="34"/>
      <c r="D30" s="34"/>
      <c r="H30" s="19"/>
      <c r="I30" s="20"/>
      <c r="J30" s="20"/>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17F1F-4843-41A6-BB84-64BF3195CF67}">
  <dimension ref="B2:H27"/>
  <sheetViews>
    <sheetView topLeftCell="A3" zoomScale="110" zoomScaleNormal="110" workbookViewId="0">
      <selection activeCell="G18" sqref="B3:G18"/>
    </sheetView>
  </sheetViews>
  <sheetFormatPr defaultRowHeight="14.4" x14ac:dyDescent="0.3"/>
  <cols>
    <col min="1" max="1" width="8.88671875" style="32"/>
    <col min="2" max="2" width="22" style="32" customWidth="1"/>
    <col min="3" max="7" width="11.88671875" style="32" customWidth="1"/>
    <col min="8" max="8" width="10.88671875" style="32" customWidth="1"/>
    <col min="9" max="16384" width="8.88671875" style="32"/>
  </cols>
  <sheetData>
    <row r="2" spans="2:7" ht="19.95" customHeight="1" x14ac:dyDescent="0.3">
      <c r="B2" s="33" t="s">
        <v>189</v>
      </c>
    </row>
    <row r="3" spans="2:7" ht="19.95" customHeight="1" x14ac:dyDescent="0.3">
      <c r="B3" s="5"/>
      <c r="C3" s="5"/>
      <c r="D3" s="5"/>
      <c r="E3" s="5"/>
      <c r="F3" s="5"/>
      <c r="G3" s="5"/>
    </row>
    <row r="4" spans="2:7" ht="19.95" customHeight="1" x14ac:dyDescent="0.3">
      <c r="B4" s="93" t="s">
        <v>27</v>
      </c>
      <c r="C4" s="210" t="s">
        <v>44</v>
      </c>
      <c r="D4" s="210" t="s">
        <v>45</v>
      </c>
      <c r="E4" s="210" t="s">
        <v>46</v>
      </c>
      <c r="F4" s="210" t="s">
        <v>47</v>
      </c>
      <c r="G4" s="94">
        <v>2024</v>
      </c>
    </row>
    <row r="5" spans="2:7" ht="19.95" customHeight="1" x14ac:dyDescent="0.3">
      <c r="B5" s="5" t="s">
        <v>25</v>
      </c>
      <c r="C5" s="7">
        <v>5012000</v>
      </c>
      <c r="D5" s="7">
        <v>4991000</v>
      </c>
      <c r="E5" s="78">
        <v>4886700</v>
      </c>
      <c r="F5" s="127">
        <v>4631500</v>
      </c>
      <c r="G5" s="127">
        <v>4591000</v>
      </c>
    </row>
    <row r="6" spans="2:7" ht="19.95" customHeight="1" x14ac:dyDescent="0.3">
      <c r="B6" s="5" t="s">
        <v>28</v>
      </c>
      <c r="C6" s="7">
        <v>2656000</v>
      </c>
      <c r="D6" s="7">
        <v>3168000</v>
      </c>
      <c r="E6" s="78">
        <v>6297000</v>
      </c>
      <c r="F6" s="127">
        <v>6534000</v>
      </c>
      <c r="G6" s="127">
        <v>4209000</v>
      </c>
    </row>
    <row r="7" spans="2:7" ht="19.95" customHeight="1" x14ac:dyDescent="0.3">
      <c r="B7" s="5" t="s">
        <v>24</v>
      </c>
      <c r="C7" s="7">
        <v>3560000</v>
      </c>
      <c r="D7" s="7">
        <v>3592500</v>
      </c>
      <c r="E7" s="78">
        <v>3810400</v>
      </c>
      <c r="F7" s="127">
        <v>3964500</v>
      </c>
      <c r="G7" s="127">
        <v>3571000</v>
      </c>
    </row>
    <row r="8" spans="2:7" ht="19.95" customHeight="1" x14ac:dyDescent="0.3">
      <c r="B8" s="5" t="s">
        <v>29</v>
      </c>
      <c r="C8" s="7">
        <v>3266000</v>
      </c>
      <c r="D8" s="7">
        <v>3204500</v>
      </c>
      <c r="E8" s="78">
        <v>3064400</v>
      </c>
      <c r="F8" s="127">
        <v>3274000</v>
      </c>
      <c r="G8" s="127">
        <v>3100000</v>
      </c>
    </row>
    <row r="9" spans="2:7" ht="19.95" customHeight="1" x14ac:dyDescent="0.3">
      <c r="B9" s="5" t="s">
        <v>17</v>
      </c>
      <c r="C9" s="7">
        <v>1980000</v>
      </c>
      <c r="D9" s="7">
        <v>2155900</v>
      </c>
      <c r="E9" s="78">
        <v>1851000</v>
      </c>
      <c r="F9" s="127">
        <v>1742000</v>
      </c>
      <c r="G9" s="211">
        <v>1727000</v>
      </c>
    </row>
    <row r="10" spans="2:7" ht="19.95" customHeight="1" x14ac:dyDescent="0.3">
      <c r="B10" s="5" t="s">
        <v>22</v>
      </c>
      <c r="C10" s="7">
        <v>1199000</v>
      </c>
      <c r="D10" s="7">
        <v>1213000</v>
      </c>
      <c r="E10" s="78">
        <v>1169000</v>
      </c>
      <c r="F10" s="127">
        <v>1317000</v>
      </c>
      <c r="G10" s="127">
        <v>1165000</v>
      </c>
    </row>
    <row r="11" spans="2:7" ht="19.95" customHeight="1" x14ac:dyDescent="0.3">
      <c r="B11" s="5" t="s">
        <v>19</v>
      </c>
      <c r="C11" s="7">
        <v>572000</v>
      </c>
      <c r="D11" s="7">
        <v>644500</v>
      </c>
      <c r="E11" s="78">
        <v>851500</v>
      </c>
      <c r="F11" s="127">
        <v>999500</v>
      </c>
      <c r="G11" s="127">
        <v>974500</v>
      </c>
    </row>
    <row r="12" spans="2:7" ht="19.95" customHeight="1" x14ac:dyDescent="0.3">
      <c r="B12" s="5" t="s">
        <v>15</v>
      </c>
      <c r="C12" s="7">
        <v>752000</v>
      </c>
      <c r="D12" s="7">
        <v>737500</v>
      </c>
      <c r="E12" s="78">
        <v>739000</v>
      </c>
      <c r="F12" s="127">
        <v>785000</v>
      </c>
      <c r="G12" s="127">
        <v>789000</v>
      </c>
    </row>
    <row r="13" spans="2:7" ht="19.95" customHeight="1" x14ac:dyDescent="0.3">
      <c r="B13" s="5" t="s">
        <v>26</v>
      </c>
      <c r="C13" s="7">
        <v>513000</v>
      </c>
      <c r="D13" s="7">
        <v>536400</v>
      </c>
      <c r="E13" s="78">
        <v>539000</v>
      </c>
      <c r="F13" s="127">
        <v>543000</v>
      </c>
      <c r="G13" s="127">
        <v>500000</v>
      </c>
    </row>
    <row r="14" spans="2:7" ht="19.95" customHeight="1" x14ac:dyDescent="0.3">
      <c r="B14" s="5" t="s">
        <v>16</v>
      </c>
      <c r="C14" s="7">
        <v>311000</v>
      </c>
      <c r="D14" s="7">
        <v>343000</v>
      </c>
      <c r="E14" s="78">
        <v>380000</v>
      </c>
      <c r="F14" s="127">
        <v>290000</v>
      </c>
      <c r="G14" s="127">
        <v>324000</v>
      </c>
    </row>
    <row r="15" spans="2:7" ht="19.95" customHeight="1" x14ac:dyDescent="0.3">
      <c r="B15" s="5" t="s">
        <v>20</v>
      </c>
      <c r="C15" s="7">
        <v>222000</v>
      </c>
      <c r="D15" s="7">
        <v>268000</v>
      </c>
      <c r="E15" s="78">
        <v>290000</v>
      </c>
      <c r="F15" s="127">
        <v>295000</v>
      </c>
      <c r="G15" s="127">
        <v>236000</v>
      </c>
    </row>
    <row r="16" spans="2:7" ht="19.95" customHeight="1" x14ac:dyDescent="0.3">
      <c r="B16" s="5" t="s">
        <v>18</v>
      </c>
      <c r="C16" s="7">
        <v>127000</v>
      </c>
      <c r="D16" s="7">
        <v>132000</v>
      </c>
      <c r="E16" s="78">
        <v>154000</v>
      </c>
      <c r="F16" s="127">
        <v>169000</v>
      </c>
      <c r="G16" s="127">
        <v>160000</v>
      </c>
    </row>
    <row r="17" spans="2:8" ht="19.95" customHeight="1" x14ac:dyDescent="0.3">
      <c r="B17" s="5" t="s">
        <v>21</v>
      </c>
      <c r="C17" s="7">
        <v>75000</v>
      </c>
      <c r="D17" s="7">
        <v>65000</v>
      </c>
      <c r="E17" s="78">
        <v>82500</v>
      </c>
      <c r="F17" s="127">
        <v>110000</v>
      </c>
      <c r="G17" s="127">
        <v>94500</v>
      </c>
    </row>
    <row r="18" spans="2:8" ht="19.95" customHeight="1" x14ac:dyDescent="0.3">
      <c r="B18" s="5" t="s">
        <v>14</v>
      </c>
      <c r="C18" s="7">
        <v>68000</v>
      </c>
      <c r="D18" s="7">
        <v>75000</v>
      </c>
      <c r="E18" s="78">
        <v>82000</v>
      </c>
      <c r="F18" s="127">
        <v>103000</v>
      </c>
      <c r="G18" s="127">
        <v>83000</v>
      </c>
    </row>
    <row r="19" spans="2:8" ht="19.95" customHeight="1" x14ac:dyDescent="0.3"/>
    <row r="20" spans="2:8" ht="19.95" customHeight="1" x14ac:dyDescent="0.3"/>
    <row r="21" spans="2:8" ht="19.95" customHeight="1" x14ac:dyDescent="0.3"/>
    <row r="22" spans="2:8" ht="19.95" customHeight="1" x14ac:dyDescent="0.3"/>
    <row r="23" spans="2:8" x14ac:dyDescent="0.3">
      <c r="B23" s="13"/>
      <c r="H23" s="5"/>
    </row>
    <row r="26" spans="2:8" x14ac:dyDescent="0.3">
      <c r="B26" s="13"/>
    </row>
    <row r="27" spans="2:8" x14ac:dyDescent="0.3">
      <c r="B27" s="13"/>
    </row>
  </sheetData>
  <pageMargins left="0.7" right="0.7" top="0.75" bottom="0.75" header="0.3" footer="0.3"/>
  <ignoredErrors>
    <ignoredError sqref="C4:G4"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5F739-16D9-43A7-B183-3DB59792F529}">
  <dimension ref="B3:H46"/>
  <sheetViews>
    <sheetView zoomScale="110" workbookViewId="0">
      <selection activeCell="B5" sqref="B5:G46"/>
    </sheetView>
  </sheetViews>
  <sheetFormatPr defaultRowHeight="14.4" x14ac:dyDescent="0.3"/>
  <cols>
    <col min="1" max="1" width="8.88671875" style="32"/>
    <col min="2" max="2" width="26.33203125" style="32" customWidth="1"/>
    <col min="3" max="4" width="11.6640625" style="16" customWidth="1"/>
    <col min="5" max="7" width="11.6640625" style="32" customWidth="1"/>
    <col min="8" max="8" width="9.33203125" style="32" customWidth="1"/>
    <col min="9" max="9" width="8.88671875" style="32"/>
    <col min="10" max="10" width="23.44140625" style="32" customWidth="1"/>
    <col min="11" max="11" width="10.33203125" style="32" customWidth="1"/>
    <col min="12" max="12" width="8.88671875" style="32"/>
    <col min="13" max="13" width="9.33203125" style="32" customWidth="1"/>
    <col min="14" max="14" width="9.5546875" style="32" customWidth="1"/>
    <col min="15" max="16384" width="8.88671875" style="32"/>
  </cols>
  <sheetData>
    <row r="3" spans="2:7" x14ac:dyDescent="0.3">
      <c r="B3" s="33" t="s">
        <v>191</v>
      </c>
    </row>
    <row r="5" spans="2:7" ht="19.95" customHeight="1" x14ac:dyDescent="0.3">
      <c r="B5" s="5"/>
      <c r="C5" s="117">
        <v>2020</v>
      </c>
      <c r="D5" s="117">
        <v>2021</v>
      </c>
      <c r="E5" s="117">
        <v>2022</v>
      </c>
      <c r="F5" s="117">
        <v>2023</v>
      </c>
      <c r="G5" s="138">
        <v>2024</v>
      </c>
    </row>
    <row r="6" spans="2:7" ht="19.95" customHeight="1" x14ac:dyDescent="0.3">
      <c r="B6" s="5" t="s">
        <v>17</v>
      </c>
      <c r="C6" s="60">
        <v>1701</v>
      </c>
      <c r="D6" s="60">
        <v>1747</v>
      </c>
      <c r="E6" s="60">
        <v>1960</v>
      </c>
      <c r="F6" s="60">
        <v>2235</v>
      </c>
      <c r="G6" s="5">
        <v>2175</v>
      </c>
    </row>
    <row r="7" spans="2:7" ht="19.95" customHeight="1" x14ac:dyDescent="0.3">
      <c r="B7" s="5" t="s">
        <v>29</v>
      </c>
      <c r="C7" s="60">
        <v>1101</v>
      </c>
      <c r="D7" s="60">
        <v>1433</v>
      </c>
      <c r="E7" s="60">
        <v>1470</v>
      </c>
      <c r="F7" s="60">
        <v>1922</v>
      </c>
      <c r="G7" s="5">
        <v>1914</v>
      </c>
    </row>
    <row r="8" spans="2:7" ht="19.95" customHeight="1" x14ac:dyDescent="0.3">
      <c r="B8" s="5" t="s">
        <v>16</v>
      </c>
      <c r="C8" s="60">
        <v>1287</v>
      </c>
      <c r="D8" s="60">
        <v>1351</v>
      </c>
      <c r="E8" s="60">
        <v>1446</v>
      </c>
      <c r="F8" s="60">
        <v>1645</v>
      </c>
      <c r="G8" s="5">
        <v>1615</v>
      </c>
    </row>
    <row r="9" spans="2:7" ht="19.95" customHeight="1" x14ac:dyDescent="0.3">
      <c r="B9" s="5" t="s">
        <v>25</v>
      </c>
      <c r="C9" s="60">
        <v>735</v>
      </c>
      <c r="D9" s="60">
        <v>815</v>
      </c>
      <c r="E9" s="60">
        <v>758</v>
      </c>
      <c r="F9" s="60">
        <v>804</v>
      </c>
      <c r="G9" s="5">
        <v>841</v>
      </c>
    </row>
    <row r="10" spans="2:7" ht="19.95" customHeight="1" x14ac:dyDescent="0.3">
      <c r="B10" s="5" t="s">
        <v>19</v>
      </c>
      <c r="C10" s="60">
        <v>602</v>
      </c>
      <c r="D10" s="60">
        <v>669</v>
      </c>
      <c r="E10" s="60">
        <v>525</v>
      </c>
      <c r="F10" s="60">
        <v>672</v>
      </c>
      <c r="G10" s="5">
        <v>665</v>
      </c>
    </row>
    <row r="11" spans="2:7" ht="19.95" customHeight="1" x14ac:dyDescent="0.3">
      <c r="B11" s="5" t="s">
        <v>24</v>
      </c>
      <c r="C11" s="60">
        <v>363</v>
      </c>
      <c r="D11" s="60">
        <v>398</v>
      </c>
      <c r="E11" s="60">
        <v>425</v>
      </c>
      <c r="F11" s="60">
        <v>510</v>
      </c>
      <c r="G11" s="5">
        <v>543</v>
      </c>
    </row>
    <row r="12" spans="2:7" ht="19.95" customHeight="1" x14ac:dyDescent="0.3">
      <c r="B12" s="5" t="s">
        <v>15</v>
      </c>
      <c r="C12" s="60">
        <v>333</v>
      </c>
      <c r="D12" s="60">
        <v>368</v>
      </c>
      <c r="E12" s="60">
        <v>380</v>
      </c>
      <c r="F12" s="60">
        <v>450</v>
      </c>
      <c r="G12" s="5">
        <v>454</v>
      </c>
    </row>
    <row r="13" spans="2:7" ht="19.95" customHeight="1" x14ac:dyDescent="0.3">
      <c r="B13" s="5" t="s">
        <v>20</v>
      </c>
      <c r="C13" s="60">
        <v>331</v>
      </c>
      <c r="D13" s="60">
        <v>356</v>
      </c>
      <c r="E13" s="60">
        <v>374</v>
      </c>
      <c r="F13" s="60">
        <v>479</v>
      </c>
      <c r="G13" s="5">
        <v>451</v>
      </c>
    </row>
    <row r="14" spans="2:7" ht="19.95" customHeight="1" x14ac:dyDescent="0.3">
      <c r="B14" s="5" t="s">
        <v>26</v>
      </c>
      <c r="C14" s="60">
        <v>342</v>
      </c>
      <c r="D14" s="60">
        <v>325</v>
      </c>
      <c r="E14" s="60">
        <v>370</v>
      </c>
      <c r="F14" s="60">
        <v>453</v>
      </c>
      <c r="G14" s="5">
        <v>448</v>
      </c>
    </row>
    <row r="15" spans="2:7" ht="19.95" customHeight="1" x14ac:dyDescent="0.3">
      <c r="B15" s="5" t="s">
        <v>18</v>
      </c>
      <c r="C15" s="60">
        <v>331</v>
      </c>
      <c r="D15" s="60">
        <v>338</v>
      </c>
      <c r="E15" s="60">
        <v>384</v>
      </c>
      <c r="F15" s="60">
        <v>462</v>
      </c>
      <c r="G15" s="5">
        <v>420</v>
      </c>
    </row>
    <row r="16" spans="2:7" ht="19.95" customHeight="1" x14ac:dyDescent="0.3">
      <c r="B16" s="5" t="s">
        <v>28</v>
      </c>
      <c r="C16" s="60">
        <v>323</v>
      </c>
      <c r="D16" s="60">
        <v>300</v>
      </c>
      <c r="E16" s="60">
        <v>598</v>
      </c>
      <c r="F16" s="60">
        <v>673</v>
      </c>
      <c r="G16" s="5">
        <v>394</v>
      </c>
    </row>
    <row r="17" spans="2:8" ht="19.95" customHeight="1" x14ac:dyDescent="0.3">
      <c r="B17" s="5" t="s">
        <v>21</v>
      </c>
      <c r="C17" s="60">
        <v>242</v>
      </c>
      <c r="D17" s="60">
        <v>201</v>
      </c>
      <c r="E17" s="60">
        <v>270</v>
      </c>
      <c r="F17" s="60">
        <v>320</v>
      </c>
      <c r="G17" s="5">
        <v>327</v>
      </c>
    </row>
    <row r="18" spans="2:8" ht="19.95" customHeight="1" x14ac:dyDescent="0.3">
      <c r="B18" s="5" t="s">
        <v>22</v>
      </c>
      <c r="C18" s="60">
        <v>126</v>
      </c>
      <c r="D18" s="60">
        <v>165</v>
      </c>
      <c r="E18" s="60">
        <v>183</v>
      </c>
      <c r="F18" s="60">
        <v>183</v>
      </c>
      <c r="G18" s="5">
        <v>176</v>
      </c>
    </row>
    <row r="19" spans="2:8" ht="19.95" customHeight="1" x14ac:dyDescent="0.3">
      <c r="B19" s="5" t="s">
        <v>23</v>
      </c>
      <c r="C19" s="60">
        <v>89</v>
      </c>
      <c r="D19" s="60">
        <v>104</v>
      </c>
      <c r="E19" s="60">
        <v>85</v>
      </c>
      <c r="F19" s="60">
        <v>98</v>
      </c>
      <c r="G19" s="5">
        <v>107</v>
      </c>
    </row>
    <row r="20" spans="2:8" ht="19.95" customHeight="1" x14ac:dyDescent="0.3">
      <c r="B20" s="5" t="s">
        <v>14</v>
      </c>
      <c r="C20" s="60">
        <v>62</v>
      </c>
      <c r="D20" s="60">
        <v>44</v>
      </c>
      <c r="E20" s="60">
        <v>41</v>
      </c>
      <c r="F20" s="60">
        <v>47</v>
      </c>
      <c r="G20" s="139">
        <v>73</v>
      </c>
    </row>
    <row r="21" spans="2:8" ht="19.95" customHeight="1" x14ac:dyDescent="0.3">
      <c r="B21" s="93" t="s">
        <v>129</v>
      </c>
      <c r="C21" s="160">
        <v>6925</v>
      </c>
      <c r="D21" s="160">
        <v>7769</v>
      </c>
      <c r="E21" s="132">
        <v>8397</v>
      </c>
      <c r="F21" s="132">
        <v>9808</v>
      </c>
      <c r="G21" s="161">
        <v>9634</v>
      </c>
    </row>
    <row r="22" spans="2:8" ht="19.95" customHeight="1" x14ac:dyDescent="0.3">
      <c r="B22" s="93"/>
      <c r="C22" s="94"/>
      <c r="D22" s="94"/>
      <c r="E22" s="93"/>
      <c r="F22" s="93"/>
      <c r="G22" s="93"/>
      <c r="H22" s="5"/>
    </row>
    <row r="23" spans="2:8" ht="19.95" customHeight="1" x14ac:dyDescent="0.3">
      <c r="B23" s="5"/>
      <c r="C23" s="100"/>
      <c r="D23" s="100"/>
      <c r="E23" s="5"/>
      <c r="F23" s="5"/>
      <c r="G23" s="5"/>
      <c r="H23" s="5"/>
    </row>
    <row r="24" spans="2:8" ht="19.95" customHeight="1" x14ac:dyDescent="0.3">
      <c r="B24" s="93" t="s">
        <v>192</v>
      </c>
      <c r="C24" s="100"/>
      <c r="D24" s="100"/>
      <c r="E24" s="5"/>
      <c r="F24" s="5"/>
      <c r="G24" s="5"/>
      <c r="H24" s="5"/>
    </row>
    <row r="25" spans="2:8" ht="19.95" customHeight="1" x14ac:dyDescent="0.3">
      <c r="B25" s="5"/>
      <c r="C25" s="100"/>
      <c r="D25" s="100"/>
      <c r="E25" s="5"/>
      <c r="F25" s="5"/>
      <c r="G25" s="5"/>
      <c r="H25" s="5"/>
    </row>
    <row r="26" spans="2:8" ht="19.95" customHeight="1" x14ac:dyDescent="0.3">
      <c r="B26" s="5"/>
      <c r="C26" s="117">
        <v>2020</v>
      </c>
      <c r="D26" s="117">
        <v>2021</v>
      </c>
      <c r="E26" s="117">
        <v>2022</v>
      </c>
      <c r="F26" s="117">
        <v>2023</v>
      </c>
      <c r="G26" s="117">
        <v>2024</v>
      </c>
    </row>
    <row r="27" spans="2:8" ht="19.95" customHeight="1" x14ac:dyDescent="0.3">
      <c r="B27" s="5" t="s">
        <v>16</v>
      </c>
      <c r="C27" s="60">
        <v>472</v>
      </c>
      <c r="D27" s="60">
        <v>448</v>
      </c>
      <c r="E27" s="60">
        <v>427</v>
      </c>
      <c r="F27" s="60">
        <v>415</v>
      </c>
      <c r="G27" s="5">
        <v>408</v>
      </c>
    </row>
    <row r="28" spans="2:8" ht="19.95" customHeight="1" x14ac:dyDescent="0.3">
      <c r="B28" s="5" t="s">
        <v>17</v>
      </c>
      <c r="C28" s="60">
        <v>460</v>
      </c>
      <c r="D28" s="60">
        <v>431</v>
      </c>
      <c r="E28" s="60">
        <v>434</v>
      </c>
      <c r="F28" s="60">
        <v>426</v>
      </c>
      <c r="G28" s="5">
        <v>387</v>
      </c>
    </row>
    <row r="29" spans="2:8" ht="19.95" customHeight="1" x14ac:dyDescent="0.3">
      <c r="B29" s="5" t="s">
        <v>29</v>
      </c>
      <c r="C29" s="60">
        <v>342</v>
      </c>
      <c r="D29" s="60">
        <v>346</v>
      </c>
      <c r="E29" s="60">
        <v>342</v>
      </c>
      <c r="F29" s="60">
        <v>332</v>
      </c>
      <c r="G29" s="5">
        <v>311</v>
      </c>
    </row>
    <row r="30" spans="2:8" ht="19.95" customHeight="1" x14ac:dyDescent="0.3">
      <c r="B30" s="5" t="s">
        <v>25</v>
      </c>
      <c r="C30" s="60">
        <v>215</v>
      </c>
      <c r="D30" s="60">
        <v>216</v>
      </c>
      <c r="E30" s="60">
        <v>221</v>
      </c>
      <c r="F30" s="60">
        <v>203</v>
      </c>
      <c r="G30" s="5">
        <v>189</v>
      </c>
    </row>
    <row r="31" spans="2:8" ht="19.95" customHeight="1" x14ac:dyDescent="0.3">
      <c r="B31" s="5" t="s">
        <v>28</v>
      </c>
      <c r="C31" s="60">
        <v>159</v>
      </c>
      <c r="D31" s="60">
        <v>140</v>
      </c>
      <c r="E31" s="60">
        <v>201</v>
      </c>
      <c r="F31" s="60">
        <v>222</v>
      </c>
      <c r="G31" s="5">
        <v>140</v>
      </c>
    </row>
    <row r="32" spans="2:8" ht="19.95" customHeight="1" x14ac:dyDescent="0.3">
      <c r="B32" s="5" t="s">
        <v>24</v>
      </c>
      <c r="C32" s="60">
        <v>131</v>
      </c>
      <c r="D32" s="60">
        <v>127</v>
      </c>
      <c r="E32" s="60">
        <v>145</v>
      </c>
      <c r="F32" s="60">
        <v>136</v>
      </c>
      <c r="G32" s="5">
        <v>121</v>
      </c>
    </row>
    <row r="33" spans="2:8" ht="19.95" customHeight="1" x14ac:dyDescent="0.3">
      <c r="B33" s="5" t="s">
        <v>20</v>
      </c>
      <c r="C33" s="60">
        <v>99</v>
      </c>
      <c r="D33" s="60">
        <v>101</v>
      </c>
      <c r="E33" s="60">
        <v>90</v>
      </c>
      <c r="F33" s="60">
        <v>100</v>
      </c>
      <c r="G33" s="5">
        <v>81</v>
      </c>
    </row>
    <row r="34" spans="2:8" ht="19.95" customHeight="1" x14ac:dyDescent="0.3">
      <c r="B34" s="5" t="s">
        <v>19</v>
      </c>
      <c r="C34" s="60">
        <v>98</v>
      </c>
      <c r="D34" s="60">
        <v>97</v>
      </c>
      <c r="E34" s="60">
        <v>74</v>
      </c>
      <c r="F34" s="60">
        <v>81</v>
      </c>
      <c r="G34" s="5">
        <v>78</v>
      </c>
    </row>
    <row r="35" spans="2:8" ht="19.95" customHeight="1" x14ac:dyDescent="0.3">
      <c r="B35" s="5" t="s">
        <v>26</v>
      </c>
      <c r="C35" s="60">
        <v>92</v>
      </c>
      <c r="D35" s="60">
        <v>86</v>
      </c>
      <c r="E35" s="60">
        <v>98</v>
      </c>
      <c r="F35" s="60">
        <v>99</v>
      </c>
      <c r="G35" s="5">
        <v>76</v>
      </c>
    </row>
    <row r="36" spans="2:8" ht="19.95" customHeight="1" x14ac:dyDescent="0.3">
      <c r="B36" s="5" t="s">
        <v>18</v>
      </c>
      <c r="C36" s="60">
        <v>79</v>
      </c>
      <c r="D36" s="60">
        <v>81</v>
      </c>
      <c r="E36" s="60">
        <v>69</v>
      </c>
      <c r="F36" s="60">
        <v>75</v>
      </c>
      <c r="G36" s="5">
        <v>70</v>
      </c>
    </row>
    <row r="37" spans="2:8" ht="19.95" customHeight="1" x14ac:dyDescent="0.3">
      <c r="B37" s="5" t="s">
        <v>15</v>
      </c>
      <c r="C37" s="60">
        <v>82</v>
      </c>
      <c r="D37" s="60">
        <v>78</v>
      </c>
      <c r="E37" s="60">
        <v>73</v>
      </c>
      <c r="F37" s="60">
        <v>70</v>
      </c>
      <c r="G37" s="5">
        <v>68</v>
      </c>
    </row>
    <row r="38" spans="2:8" ht="19.95" customHeight="1" x14ac:dyDescent="0.3">
      <c r="B38" s="5" t="s">
        <v>21</v>
      </c>
      <c r="C38" s="60">
        <v>76</v>
      </c>
      <c r="D38" s="60">
        <v>62</v>
      </c>
      <c r="E38" s="60">
        <v>65</v>
      </c>
      <c r="F38" s="60">
        <v>61</v>
      </c>
      <c r="G38" s="5">
        <v>60</v>
      </c>
    </row>
    <row r="39" spans="2:8" ht="19.95" customHeight="1" x14ac:dyDescent="0.3">
      <c r="B39" s="5" t="s">
        <v>22</v>
      </c>
      <c r="C39" s="60">
        <v>49</v>
      </c>
      <c r="D39" s="60">
        <v>55</v>
      </c>
      <c r="E39" s="60">
        <v>60</v>
      </c>
      <c r="F39" s="60">
        <v>56</v>
      </c>
      <c r="G39" s="5">
        <v>48</v>
      </c>
    </row>
    <row r="40" spans="2:8" ht="19.95" customHeight="1" x14ac:dyDescent="0.3">
      <c r="B40" s="5" t="s">
        <v>23</v>
      </c>
      <c r="C40" s="60">
        <v>16</v>
      </c>
      <c r="D40" s="60">
        <v>23</v>
      </c>
      <c r="E40" s="60">
        <v>17</v>
      </c>
      <c r="F40" s="60">
        <v>18</v>
      </c>
      <c r="G40" s="5">
        <v>17</v>
      </c>
    </row>
    <row r="41" spans="2:8" ht="19.95" customHeight="1" x14ac:dyDescent="0.3">
      <c r="B41" s="5" t="s">
        <v>14</v>
      </c>
      <c r="C41" s="60">
        <v>22</v>
      </c>
      <c r="D41" s="60">
        <v>21</v>
      </c>
      <c r="E41" s="60">
        <v>18</v>
      </c>
      <c r="F41" s="60">
        <v>14</v>
      </c>
      <c r="G41" s="5">
        <v>16</v>
      </c>
    </row>
    <row r="42" spans="2:8" ht="19.95" customHeight="1" x14ac:dyDescent="0.3">
      <c r="B42" s="93" t="s">
        <v>129</v>
      </c>
      <c r="C42" s="160">
        <v>2284</v>
      </c>
      <c r="D42" s="160">
        <v>2259</v>
      </c>
      <c r="E42" s="132">
        <v>2279</v>
      </c>
      <c r="F42" s="132">
        <v>2259</v>
      </c>
      <c r="G42" s="161">
        <v>2044</v>
      </c>
    </row>
    <row r="43" spans="2:8" x14ac:dyDescent="0.3">
      <c r="B43" s="93"/>
      <c r="C43" s="160"/>
      <c r="D43" s="160"/>
      <c r="E43" s="160"/>
      <c r="F43" s="132"/>
      <c r="G43" s="132"/>
      <c r="H43" s="161"/>
    </row>
    <row r="44" spans="2:8" x14ac:dyDescent="0.3">
      <c r="B44" s="93"/>
      <c r="C44" s="160"/>
      <c r="D44" s="160"/>
      <c r="E44" s="160"/>
      <c r="F44" s="132"/>
      <c r="G44" s="132"/>
      <c r="H44" s="161"/>
    </row>
    <row r="45" spans="2:8" ht="16.8" customHeight="1" x14ac:dyDescent="0.3">
      <c r="B45" s="93"/>
      <c r="C45" s="160"/>
      <c r="D45" s="160"/>
      <c r="E45" s="160"/>
      <c r="F45" s="132"/>
      <c r="G45" s="132"/>
      <c r="H45" s="161"/>
    </row>
    <row r="46" spans="2:8" x14ac:dyDescent="0.3">
      <c r="B46" s="5"/>
      <c r="C46" s="100"/>
      <c r="D46" s="100"/>
      <c r="E46" s="5"/>
      <c r="F46" s="5"/>
      <c r="G46" s="5"/>
    </row>
  </sheetData>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CCD5A-3028-4283-B4A3-AE0226115330}">
  <sheetPr codeName="Taul3"/>
  <dimension ref="B2:J11"/>
  <sheetViews>
    <sheetView workbookViewId="0">
      <selection activeCell="G44" sqref="G44"/>
    </sheetView>
  </sheetViews>
  <sheetFormatPr defaultRowHeight="14.4" x14ac:dyDescent="0.3"/>
  <cols>
    <col min="4" max="4" width="18.44140625" bestFit="1" customWidth="1"/>
    <col min="5" max="5" width="20.109375" bestFit="1" customWidth="1"/>
    <col min="7" max="7" width="24.21875" customWidth="1"/>
    <col min="8" max="8" width="40.6640625" customWidth="1"/>
    <col min="12" max="12" width="64.5546875" customWidth="1"/>
    <col min="13" max="15" width="13.88671875" customWidth="1"/>
  </cols>
  <sheetData>
    <row r="2" spans="2:10" x14ac:dyDescent="0.3">
      <c r="B2" s="3" t="s">
        <v>209</v>
      </c>
    </row>
    <row r="4" spans="2:10" x14ac:dyDescent="0.3">
      <c r="D4" s="33" t="s">
        <v>41</v>
      </c>
      <c r="E4" s="33" t="s">
        <v>42</v>
      </c>
    </row>
    <row r="5" spans="2:10" x14ac:dyDescent="0.3">
      <c r="C5">
        <v>2020</v>
      </c>
      <c r="D5" s="12">
        <v>23.9</v>
      </c>
      <c r="E5" s="12">
        <v>20.3</v>
      </c>
    </row>
    <row r="6" spans="2:10" x14ac:dyDescent="0.3">
      <c r="C6">
        <v>2021</v>
      </c>
      <c r="D6" s="15">
        <v>24</v>
      </c>
      <c r="E6" s="12">
        <v>21.1</v>
      </c>
    </row>
    <row r="7" spans="2:10" x14ac:dyDescent="0.3">
      <c r="C7">
        <v>2022</v>
      </c>
      <c r="D7" s="12">
        <v>25.2</v>
      </c>
      <c r="E7" s="12">
        <v>24.2</v>
      </c>
      <c r="G7" s="13"/>
      <c r="H7" s="16"/>
      <c r="I7" s="16"/>
      <c r="J7" s="16"/>
    </row>
    <row r="8" spans="2:10" x14ac:dyDescent="0.3">
      <c r="C8">
        <v>2023</v>
      </c>
      <c r="D8" s="15">
        <v>25</v>
      </c>
      <c r="E8" s="12">
        <v>24.8</v>
      </c>
    </row>
    <row r="9" spans="2:10" x14ac:dyDescent="0.3">
      <c r="C9">
        <v>2024</v>
      </c>
      <c r="D9" s="12">
        <v>24.9</v>
      </c>
      <c r="E9" s="12">
        <v>21.5</v>
      </c>
    </row>
    <row r="11" spans="2:10" ht="36.6" customHeight="1" x14ac:dyDescent="0.3"/>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3CB98-B9BD-4628-AA1D-6A52BDD61E3A}">
  <sheetPr codeName="Taul24"/>
  <dimension ref="A1:E45"/>
  <sheetViews>
    <sheetView topLeftCell="A4" workbookViewId="0">
      <selection activeCell="E28" sqref="A1:E28"/>
    </sheetView>
  </sheetViews>
  <sheetFormatPr defaultRowHeight="14.4" x14ac:dyDescent="0.3"/>
  <cols>
    <col min="2" max="2" width="19.109375" customWidth="1"/>
    <col min="3" max="3" width="34" customWidth="1"/>
    <col min="4" max="5" width="18.77734375" customWidth="1"/>
    <col min="6" max="6" width="12.21875" customWidth="1"/>
    <col min="7" max="8" width="11.5546875" customWidth="1"/>
    <col min="14" max="15" width="9.5546875" customWidth="1"/>
  </cols>
  <sheetData>
    <row r="1" spans="1:5" x14ac:dyDescent="0.3">
      <c r="A1" s="5"/>
      <c r="B1" s="5"/>
      <c r="C1" s="5"/>
      <c r="D1" s="5"/>
      <c r="E1" s="5"/>
    </row>
    <row r="2" spans="1:5" s="32" customFormat="1" x14ac:dyDescent="0.3">
      <c r="A2" s="5"/>
      <c r="B2" s="93" t="s">
        <v>166</v>
      </c>
      <c r="C2" s="5"/>
      <c r="D2" s="5"/>
      <c r="E2" s="5"/>
    </row>
    <row r="3" spans="1:5" s="32" customFormat="1" x14ac:dyDescent="0.3">
      <c r="A3" s="5"/>
      <c r="B3" s="5"/>
      <c r="C3" s="5"/>
      <c r="D3" s="5"/>
      <c r="E3" s="5"/>
    </row>
    <row r="4" spans="1:5" x14ac:dyDescent="0.3">
      <c r="A4" s="5"/>
      <c r="B4" s="5"/>
      <c r="C4" s="5"/>
      <c r="D4" s="5"/>
      <c r="E4" s="5"/>
    </row>
    <row r="5" spans="1:5" ht="46.8" customHeight="1" x14ac:dyDescent="0.3">
      <c r="A5" s="5"/>
      <c r="B5" s="198" t="s">
        <v>62</v>
      </c>
      <c r="C5" s="212" t="s">
        <v>31</v>
      </c>
      <c r="D5" s="200" t="s">
        <v>32</v>
      </c>
      <c r="E5" s="200" t="s">
        <v>33</v>
      </c>
    </row>
    <row r="6" spans="1:5" ht="19.95" customHeight="1" x14ac:dyDescent="0.3">
      <c r="A6" s="5"/>
      <c r="B6" s="130" t="s">
        <v>86</v>
      </c>
      <c r="C6" s="7">
        <v>16019805.750000063</v>
      </c>
      <c r="D6" s="7">
        <v>12286500</v>
      </c>
      <c r="E6" s="7">
        <v>28306305.750000063</v>
      </c>
    </row>
    <row r="7" spans="1:5" s="32" customFormat="1" ht="19.95" customHeight="1" x14ac:dyDescent="0.3">
      <c r="A7" s="5"/>
      <c r="B7" s="60" t="s">
        <v>122</v>
      </c>
      <c r="C7" s="7">
        <v>14582103.700000113</v>
      </c>
      <c r="D7" s="7">
        <v>11965500</v>
      </c>
      <c r="E7" s="7">
        <v>26547603.700000115</v>
      </c>
    </row>
    <row r="8" spans="1:5" s="32" customFormat="1" ht="19.95" customHeight="1" x14ac:dyDescent="0.3">
      <c r="A8" s="5"/>
      <c r="B8" s="60" t="s">
        <v>68</v>
      </c>
      <c r="C8" s="7">
        <v>1437702.0499999996</v>
      </c>
      <c r="D8" s="7">
        <v>321000</v>
      </c>
      <c r="E8" s="7">
        <v>1758702.0499999996</v>
      </c>
    </row>
    <row r="9" spans="1:5" ht="19.95" customHeight="1" x14ac:dyDescent="0.3">
      <c r="A9" s="5"/>
      <c r="B9" s="130" t="s">
        <v>71</v>
      </c>
      <c r="C9" s="7">
        <v>1848628.3199999994</v>
      </c>
      <c r="D9" s="7">
        <v>2047000</v>
      </c>
      <c r="E9" s="7">
        <v>3895628.3199999994</v>
      </c>
    </row>
    <row r="10" spans="1:5" ht="19.95" customHeight="1" x14ac:dyDescent="0.3">
      <c r="A10" s="5"/>
      <c r="B10" s="130" t="s">
        <v>69</v>
      </c>
      <c r="C10" s="7">
        <v>1995389.5599999996</v>
      </c>
      <c r="D10" s="7">
        <v>1658000</v>
      </c>
      <c r="E10" s="7">
        <v>3653389.5599999996</v>
      </c>
    </row>
    <row r="11" spans="1:5" ht="19.95" customHeight="1" x14ac:dyDescent="0.3">
      <c r="A11" s="5"/>
      <c r="B11" s="130" t="s">
        <v>74</v>
      </c>
      <c r="C11" s="7">
        <v>569014.1</v>
      </c>
      <c r="D11" s="7">
        <v>1099500</v>
      </c>
      <c r="E11" s="7">
        <v>1668514.1</v>
      </c>
    </row>
    <row r="12" spans="1:5" ht="19.95" customHeight="1" x14ac:dyDescent="0.3">
      <c r="A12" s="5"/>
      <c r="B12" s="130" t="s">
        <v>76</v>
      </c>
      <c r="C12" s="7">
        <v>468216.76</v>
      </c>
      <c r="D12" s="7">
        <v>791000</v>
      </c>
      <c r="E12" s="7">
        <v>1259216.76</v>
      </c>
    </row>
    <row r="13" spans="1:5" ht="19.95" customHeight="1" x14ac:dyDescent="0.3">
      <c r="A13" s="5"/>
      <c r="B13" s="130" t="s">
        <v>77</v>
      </c>
      <c r="C13" s="7">
        <v>703008.70000000007</v>
      </c>
      <c r="D13" s="7">
        <v>446500</v>
      </c>
      <c r="E13" s="7">
        <v>1149508.7000000002</v>
      </c>
    </row>
    <row r="14" spans="1:5" ht="19.95" customHeight="1" x14ac:dyDescent="0.3">
      <c r="A14" s="5"/>
      <c r="B14" s="130" t="s">
        <v>79</v>
      </c>
      <c r="C14" s="7">
        <v>382786.22000000003</v>
      </c>
      <c r="D14" s="7">
        <v>542000</v>
      </c>
      <c r="E14" s="7">
        <v>924786.22</v>
      </c>
    </row>
    <row r="15" spans="1:5" ht="19.95" customHeight="1" x14ac:dyDescent="0.3">
      <c r="A15" s="5"/>
      <c r="B15" s="130" t="s">
        <v>80</v>
      </c>
      <c r="C15" s="7">
        <v>699464.26</v>
      </c>
      <c r="D15" s="7"/>
      <c r="E15" s="7">
        <v>699464.26</v>
      </c>
    </row>
    <row r="16" spans="1:5" ht="19.95" customHeight="1" x14ac:dyDescent="0.3">
      <c r="A16" s="5"/>
      <c r="B16" s="130" t="s">
        <v>72</v>
      </c>
      <c r="C16" s="7">
        <v>88569.459999999992</v>
      </c>
      <c r="D16" s="7">
        <v>515000</v>
      </c>
      <c r="E16" s="7">
        <v>603569.46</v>
      </c>
    </row>
    <row r="17" spans="1:5" ht="19.95" customHeight="1" x14ac:dyDescent="0.3">
      <c r="A17" s="5"/>
      <c r="B17" s="130" t="s">
        <v>81</v>
      </c>
      <c r="C17" s="7">
        <v>206638.91999999998</v>
      </c>
      <c r="D17" s="7">
        <v>373000</v>
      </c>
      <c r="E17" s="7">
        <v>579638.91999999993</v>
      </c>
    </row>
    <row r="18" spans="1:5" ht="19.95" customHeight="1" x14ac:dyDescent="0.3">
      <c r="A18" s="5"/>
      <c r="B18" s="130" t="s">
        <v>82</v>
      </c>
      <c r="C18" s="7">
        <v>223238.95999999996</v>
      </c>
      <c r="D18" s="7">
        <v>327500</v>
      </c>
      <c r="E18" s="7">
        <v>550738.96</v>
      </c>
    </row>
    <row r="19" spans="1:5" ht="19.95" customHeight="1" x14ac:dyDescent="0.3">
      <c r="A19" s="5"/>
      <c r="B19" s="130" t="s">
        <v>70</v>
      </c>
      <c r="C19" s="7">
        <v>322116.76</v>
      </c>
      <c r="D19" s="7">
        <v>217000</v>
      </c>
      <c r="E19" s="7">
        <v>539116.76</v>
      </c>
    </row>
    <row r="20" spans="1:5" ht="19.95" customHeight="1" x14ac:dyDescent="0.3">
      <c r="A20" s="5"/>
      <c r="B20" s="130" t="s">
        <v>83</v>
      </c>
      <c r="C20" s="7">
        <v>321977.83999999997</v>
      </c>
      <c r="D20" s="7">
        <v>217000</v>
      </c>
      <c r="E20" s="7">
        <v>538977.84</v>
      </c>
    </row>
    <row r="21" spans="1:5" ht="19.95" customHeight="1" x14ac:dyDescent="0.3">
      <c r="A21" s="5"/>
      <c r="B21" s="130" t="s">
        <v>84</v>
      </c>
      <c r="C21" s="7">
        <v>255169.49999999997</v>
      </c>
      <c r="D21" s="7">
        <v>279000</v>
      </c>
      <c r="E21" s="7">
        <v>534169.5</v>
      </c>
    </row>
    <row r="22" spans="1:5" ht="19.95" customHeight="1" x14ac:dyDescent="0.3">
      <c r="A22" s="5"/>
      <c r="B22" s="130" t="s">
        <v>73</v>
      </c>
      <c r="C22" s="7">
        <v>202922.23999999999</v>
      </c>
      <c r="D22" s="7">
        <v>180000</v>
      </c>
      <c r="E22" s="7">
        <v>382922.23999999999</v>
      </c>
    </row>
    <row r="23" spans="1:5" ht="19.95" customHeight="1" x14ac:dyDescent="0.3">
      <c r="A23" s="5"/>
      <c r="B23" s="130" t="s">
        <v>78</v>
      </c>
      <c r="C23" s="7">
        <v>213333.43999999997</v>
      </c>
      <c r="D23" s="7">
        <v>101000</v>
      </c>
      <c r="E23" s="7">
        <v>314333.43999999994</v>
      </c>
    </row>
    <row r="24" spans="1:5" ht="19.95" customHeight="1" x14ac:dyDescent="0.3">
      <c r="A24" s="5"/>
      <c r="B24" s="130" t="s">
        <v>67</v>
      </c>
      <c r="C24" s="7">
        <v>138469.46</v>
      </c>
      <c r="D24" s="7">
        <v>155000</v>
      </c>
      <c r="E24" s="7">
        <v>293469.45999999996</v>
      </c>
    </row>
    <row r="25" spans="1:5" ht="19.95" customHeight="1" x14ac:dyDescent="0.3">
      <c r="A25" s="5"/>
      <c r="B25" s="130" t="s">
        <v>66</v>
      </c>
      <c r="C25" s="7">
        <v>88600</v>
      </c>
      <c r="D25" s="7">
        <v>144000</v>
      </c>
      <c r="E25" s="7">
        <v>232600</v>
      </c>
    </row>
    <row r="26" spans="1:5" ht="19.95" customHeight="1" x14ac:dyDescent="0.3">
      <c r="A26" s="5"/>
      <c r="B26" s="130" t="s">
        <v>75</v>
      </c>
      <c r="C26" s="7">
        <v>44200</v>
      </c>
      <c r="D26" s="7">
        <v>130000</v>
      </c>
      <c r="E26" s="7">
        <v>174200</v>
      </c>
    </row>
    <row r="27" spans="1:5" ht="19.95" customHeight="1" x14ac:dyDescent="0.3">
      <c r="A27" s="5"/>
      <c r="B27" s="130" t="s">
        <v>61</v>
      </c>
      <c r="C27" s="7">
        <v>64538.92</v>
      </c>
      <c r="D27" s="7">
        <v>15000</v>
      </c>
      <c r="E27" s="7">
        <v>79538.92</v>
      </c>
    </row>
    <row r="28" spans="1:5" ht="41.4" customHeight="1" x14ac:dyDescent="0.3">
      <c r="A28" s="5"/>
      <c r="B28" s="131" t="s">
        <v>8</v>
      </c>
      <c r="C28" s="196">
        <v>24856089.170000061</v>
      </c>
      <c r="D28" s="196">
        <v>21524000</v>
      </c>
      <c r="E28" s="196">
        <v>46380089.170000069</v>
      </c>
    </row>
    <row r="30" spans="1:5" x14ac:dyDescent="0.3">
      <c r="B30" s="110"/>
    </row>
    <row r="33" spans="3:5" x14ac:dyDescent="0.3">
      <c r="C33" s="34"/>
      <c r="D33" s="34"/>
      <c r="E33" s="34"/>
    </row>
    <row r="34" spans="3:5" x14ac:dyDescent="0.3">
      <c r="C34" s="34"/>
      <c r="D34" s="34"/>
      <c r="E34" s="34"/>
    </row>
    <row r="35" spans="3:5" x14ac:dyDescent="0.3">
      <c r="C35" s="34"/>
      <c r="D35" s="34"/>
      <c r="E35" s="34"/>
    </row>
    <row r="36" spans="3:5" x14ac:dyDescent="0.3">
      <c r="C36" s="34"/>
      <c r="D36" s="34"/>
      <c r="E36" s="34"/>
    </row>
    <row r="37" spans="3:5" x14ac:dyDescent="0.3">
      <c r="C37" s="34"/>
      <c r="D37" s="34"/>
      <c r="E37" s="34"/>
    </row>
    <row r="38" spans="3:5" x14ac:dyDescent="0.3">
      <c r="C38" s="34"/>
      <c r="D38" s="34"/>
      <c r="E38" s="34"/>
    </row>
    <row r="39" spans="3:5" x14ac:dyDescent="0.3">
      <c r="C39" s="34"/>
      <c r="D39" s="34"/>
      <c r="E39" s="34"/>
    </row>
    <row r="40" spans="3:5" x14ac:dyDescent="0.3">
      <c r="C40" s="34"/>
      <c r="D40" s="34"/>
      <c r="E40" s="34"/>
    </row>
    <row r="41" spans="3:5" x14ac:dyDescent="0.3">
      <c r="C41" s="34"/>
      <c r="D41" s="34"/>
      <c r="E41" s="34"/>
    </row>
    <row r="42" spans="3:5" x14ac:dyDescent="0.3">
      <c r="C42" s="34"/>
      <c r="D42" s="34"/>
      <c r="E42" s="34"/>
    </row>
    <row r="43" spans="3:5" x14ac:dyDescent="0.3">
      <c r="C43" s="34"/>
      <c r="D43" s="34"/>
      <c r="E43" s="34"/>
    </row>
    <row r="44" spans="3:5" x14ac:dyDescent="0.3">
      <c r="C44" s="34"/>
      <c r="D44" s="34"/>
      <c r="E44" s="34"/>
    </row>
    <row r="45" spans="3:5" x14ac:dyDescent="0.3">
      <c r="C45" s="34"/>
      <c r="D45" s="34"/>
      <c r="E45" s="34"/>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01DE1-0344-4B0A-A7E8-4FA49CB0CB48}">
  <sheetPr codeName="Taul25"/>
  <dimension ref="B2:N38"/>
  <sheetViews>
    <sheetView workbookViewId="0">
      <selection activeCell="E27" sqref="B3:E27"/>
    </sheetView>
  </sheetViews>
  <sheetFormatPr defaultRowHeight="14.4" x14ac:dyDescent="0.3"/>
  <cols>
    <col min="1" max="1" width="8.88671875" style="32"/>
    <col min="2" max="2" width="22.21875" style="32" customWidth="1"/>
    <col min="3" max="3" width="18.44140625" style="32" bestFit="1" customWidth="1"/>
    <col min="4" max="4" width="15.109375" style="32" bestFit="1" customWidth="1"/>
    <col min="5" max="5" width="23.5546875" style="32" bestFit="1" customWidth="1"/>
    <col min="6" max="8" width="8.88671875" style="32"/>
    <col min="9" max="9" width="15.88671875" style="32" customWidth="1"/>
    <col min="10" max="10" width="14" style="32" customWidth="1"/>
    <col min="11" max="11" width="17.77734375" style="32" customWidth="1"/>
    <col min="12" max="12" width="26.109375" style="32" customWidth="1"/>
    <col min="13" max="13" width="8.88671875" style="32"/>
    <col min="14" max="14" width="9.5546875" style="32" customWidth="1"/>
    <col min="15" max="15" width="16.5546875" style="32" customWidth="1"/>
    <col min="16" max="16" width="21.6640625" style="32" customWidth="1"/>
    <col min="17" max="17" width="8.88671875" style="32"/>
    <col min="18" max="18" width="19.88671875" style="32" customWidth="1"/>
    <col min="19" max="19" width="16.6640625" style="32" customWidth="1"/>
    <col min="20" max="20" width="42.109375" style="32" customWidth="1"/>
    <col min="21" max="21" width="14.5546875" style="32" customWidth="1"/>
    <col min="22" max="16384" width="8.88671875" style="32"/>
  </cols>
  <sheetData>
    <row r="2" spans="2:14" x14ac:dyDescent="0.3">
      <c r="B2" s="33" t="s">
        <v>169</v>
      </c>
      <c r="I2" s="115"/>
      <c r="J2" s="115"/>
      <c r="K2" s="115"/>
      <c r="L2" s="115"/>
      <c r="M2" s="115"/>
      <c r="N2" s="115"/>
    </row>
    <row r="3" spans="2:14" x14ac:dyDescent="0.3">
      <c r="B3" s="5"/>
      <c r="C3" s="5"/>
      <c r="D3" s="5"/>
      <c r="E3" s="5"/>
      <c r="I3" s="115"/>
      <c r="J3" s="115"/>
      <c r="K3" s="115"/>
      <c r="L3" s="115"/>
      <c r="M3" s="115"/>
      <c r="N3" s="115"/>
    </row>
    <row r="4" spans="2:14" s="39" customFormat="1" ht="30" customHeight="1" x14ac:dyDescent="0.3">
      <c r="B4" s="184" t="s">
        <v>62</v>
      </c>
      <c r="C4" s="117" t="s">
        <v>63</v>
      </c>
      <c r="D4" s="117" t="s">
        <v>64</v>
      </c>
      <c r="E4" s="117" t="s">
        <v>65</v>
      </c>
      <c r="I4" s="135"/>
      <c r="J4" s="135"/>
      <c r="K4" s="135"/>
      <c r="L4" s="136"/>
      <c r="M4" s="135"/>
      <c r="N4" s="135"/>
    </row>
    <row r="5" spans="2:14" ht="19.95" customHeight="1" x14ac:dyDescent="0.3">
      <c r="B5" s="130" t="s">
        <v>86</v>
      </c>
      <c r="C5" s="47">
        <v>0.56736558023666184</v>
      </c>
      <c r="D5" s="47">
        <v>0.55919765166340507</v>
      </c>
      <c r="E5" s="47">
        <v>0.58763941255639818</v>
      </c>
      <c r="I5" s="110"/>
      <c r="J5" s="120"/>
      <c r="K5" s="120"/>
      <c r="L5" s="137"/>
      <c r="M5" s="138"/>
      <c r="N5" s="115"/>
    </row>
    <row r="6" spans="2:14" ht="19.95" customHeight="1" x14ac:dyDescent="0.3">
      <c r="B6" s="213" t="s">
        <v>122</v>
      </c>
      <c r="C6" s="84">
        <v>0.50643554079302466</v>
      </c>
      <c r="D6" s="84">
        <v>0.51272015655577297</v>
      </c>
      <c r="E6" s="84">
        <v>0.55664070532893872</v>
      </c>
      <c r="I6" s="139"/>
      <c r="J6" s="120"/>
      <c r="K6" s="120"/>
      <c r="L6" s="110"/>
      <c r="M6" s="140"/>
      <c r="N6" s="141"/>
    </row>
    <row r="7" spans="2:14" ht="19.95" customHeight="1" x14ac:dyDescent="0.3">
      <c r="B7" s="213" t="s">
        <v>68</v>
      </c>
      <c r="C7" s="84">
        <v>6.0826240398588333E-2</v>
      </c>
      <c r="D7" s="84">
        <v>4.6477495107632091E-2</v>
      </c>
      <c r="E7" s="84">
        <v>3.0998707227459378E-2</v>
      </c>
      <c r="I7" s="142"/>
      <c r="J7" s="167"/>
      <c r="K7" s="120"/>
      <c r="L7" s="110"/>
      <c r="M7" s="139"/>
      <c r="N7" s="141"/>
    </row>
    <row r="8" spans="2:14" ht="19.95" customHeight="1" x14ac:dyDescent="0.3">
      <c r="B8" s="130" t="s">
        <v>69</v>
      </c>
      <c r="C8" s="47">
        <v>8.9059580651857997E-2</v>
      </c>
      <c r="D8" s="47">
        <v>8.7573385518590993E-2</v>
      </c>
      <c r="E8" s="47">
        <v>8.3637564863301914E-2</v>
      </c>
      <c r="I8" s="115"/>
      <c r="J8" s="168"/>
      <c r="K8" s="115"/>
      <c r="L8" s="172"/>
      <c r="M8" s="139"/>
      <c r="N8" s="141"/>
    </row>
    <row r="9" spans="2:14" ht="19.95" customHeight="1" x14ac:dyDescent="0.3">
      <c r="B9" s="130" t="s">
        <v>71</v>
      </c>
      <c r="C9" s="47">
        <v>7.2555532489101099E-2</v>
      </c>
      <c r="D9" s="47">
        <v>8.4148727984344418E-2</v>
      </c>
      <c r="E9" s="47">
        <v>8.5544477079535927E-2</v>
      </c>
      <c r="I9" s="143"/>
      <c r="J9" s="169"/>
      <c r="K9" s="141"/>
      <c r="L9" s="172"/>
      <c r="M9" s="139"/>
      <c r="N9" s="141"/>
    </row>
    <row r="10" spans="2:14" ht="19.95" customHeight="1" x14ac:dyDescent="0.3">
      <c r="B10" s="130" t="s">
        <v>74</v>
      </c>
      <c r="C10" s="47">
        <v>3.8509445713099437E-2</v>
      </c>
      <c r="D10" s="47">
        <v>3.7181996086105673E-2</v>
      </c>
      <c r="E10" s="47">
        <v>4.1323898652745057E-2</v>
      </c>
      <c r="I10" s="141"/>
      <c r="J10" s="170"/>
      <c r="K10" s="144"/>
      <c r="L10" s="172"/>
      <c r="M10" s="139"/>
      <c r="N10" s="141"/>
    </row>
    <row r="11" spans="2:14" ht="19.95" customHeight="1" x14ac:dyDescent="0.3">
      <c r="B11" s="130" t="s">
        <v>76</v>
      </c>
      <c r="C11" s="47">
        <v>2.8544737388416026E-2</v>
      </c>
      <c r="D11" s="47">
        <v>2.8375733855185908E-2</v>
      </c>
      <c r="E11" s="47">
        <v>3.1998349435697279E-2</v>
      </c>
      <c r="I11" s="115"/>
      <c r="J11" s="171"/>
      <c r="K11" s="115"/>
      <c r="L11" s="173"/>
      <c r="M11" s="139"/>
      <c r="N11" s="141"/>
    </row>
    <row r="12" spans="2:14" ht="19.95" customHeight="1" x14ac:dyDescent="0.3">
      <c r="B12" s="130" t="s">
        <v>80</v>
      </c>
      <c r="C12" s="47">
        <v>2.4911770811708533E-2</v>
      </c>
      <c r="D12" s="47">
        <v>2.2015655577299412E-2</v>
      </c>
      <c r="E12" s="47">
        <v>1.416614105673812E-2</v>
      </c>
      <c r="I12" s="115"/>
      <c r="J12" s="115"/>
      <c r="K12" s="115"/>
      <c r="L12" s="110"/>
      <c r="M12" s="139"/>
      <c r="N12" s="141"/>
    </row>
    <row r="13" spans="2:14" ht="19.95" customHeight="1" x14ac:dyDescent="0.3">
      <c r="B13" s="130" t="s">
        <v>77</v>
      </c>
      <c r="C13" s="47">
        <v>2.2109196595391321E-2</v>
      </c>
      <c r="D13" s="47">
        <v>2.4951076320939333E-2</v>
      </c>
      <c r="E13" s="47">
        <v>2.2932777733484393E-2</v>
      </c>
      <c r="I13" s="115"/>
      <c r="J13" s="115"/>
      <c r="K13" s="115"/>
      <c r="L13" s="110"/>
      <c r="M13" s="139"/>
      <c r="N13" s="141"/>
    </row>
    <row r="14" spans="2:14" ht="19.95" customHeight="1" x14ac:dyDescent="0.3">
      <c r="B14" s="130" t="s">
        <v>79</v>
      </c>
      <c r="C14" s="47">
        <v>1.9306622379074111E-2</v>
      </c>
      <c r="D14" s="47">
        <v>1.908023483365949E-2</v>
      </c>
      <c r="E14" s="47">
        <v>2.0498636632735757E-2</v>
      </c>
      <c r="I14" s="115"/>
      <c r="J14" s="115"/>
      <c r="K14" s="115"/>
      <c r="L14" s="110"/>
      <c r="M14" s="139"/>
      <c r="N14" s="141"/>
    </row>
    <row r="15" spans="2:14" ht="19.95" customHeight="1" x14ac:dyDescent="0.3">
      <c r="B15" s="130" t="s">
        <v>83</v>
      </c>
      <c r="C15" s="47">
        <v>1.909902428897654E-2</v>
      </c>
      <c r="D15" s="47">
        <v>1.908023483365949E-2</v>
      </c>
      <c r="E15" s="47">
        <v>1.2727647823649633E-2</v>
      </c>
      <c r="I15" s="115"/>
      <c r="J15" s="115"/>
      <c r="K15" s="115"/>
      <c r="L15" s="110"/>
      <c r="M15" s="139"/>
      <c r="N15" s="141"/>
    </row>
    <row r="16" spans="2:14" ht="19.95" customHeight="1" x14ac:dyDescent="0.3">
      <c r="B16" s="130" t="s">
        <v>81</v>
      </c>
      <c r="C16" s="47">
        <v>1.6711646252854474E-2</v>
      </c>
      <c r="D16" s="47">
        <v>1.8590998043052837E-2</v>
      </c>
      <c r="E16" s="47">
        <v>1.4904571288013153E-2</v>
      </c>
      <c r="I16" s="115"/>
      <c r="J16" s="115"/>
      <c r="K16" s="115"/>
      <c r="L16" s="110"/>
      <c r="M16" s="139"/>
      <c r="N16" s="141"/>
    </row>
    <row r="17" spans="2:14" ht="19.95" customHeight="1" x14ac:dyDescent="0.3">
      <c r="B17" s="130" t="s">
        <v>73</v>
      </c>
      <c r="C17" s="47">
        <v>1.4947062487025119E-2</v>
      </c>
      <c r="D17" s="47">
        <v>1.3698630136986301E-2</v>
      </c>
      <c r="E17" s="47">
        <v>9.7574900797957245E-3</v>
      </c>
      <c r="I17" s="115"/>
      <c r="J17" s="115"/>
      <c r="K17" s="115"/>
      <c r="L17" s="110"/>
      <c r="M17" s="139"/>
      <c r="N17" s="141"/>
    </row>
    <row r="18" spans="2:14" ht="19.95" customHeight="1" x14ac:dyDescent="0.3">
      <c r="B18" s="130" t="s">
        <v>84</v>
      </c>
      <c r="C18" s="47">
        <v>1.4739464396927549E-2</v>
      </c>
      <c r="D18" s="47">
        <v>1.3698630136986301E-2</v>
      </c>
      <c r="E18" s="47">
        <v>1.1652849426000212E-2</v>
      </c>
      <c r="I18" s="115"/>
      <c r="J18" s="115"/>
      <c r="K18" s="115"/>
      <c r="L18" s="110"/>
      <c r="M18" s="139"/>
      <c r="N18" s="141"/>
    </row>
    <row r="19" spans="2:14" ht="19.95" customHeight="1" x14ac:dyDescent="0.3">
      <c r="B19" s="130" t="s">
        <v>70</v>
      </c>
      <c r="C19" s="47">
        <v>1.422046917168362E-2</v>
      </c>
      <c r="D19" s="47">
        <v>1.7123287671232876E-2</v>
      </c>
      <c r="E19" s="47">
        <v>1.1094955225376993E-2</v>
      </c>
      <c r="I19" s="115"/>
      <c r="J19" s="115"/>
      <c r="K19" s="115"/>
      <c r="L19" s="110"/>
      <c r="M19" s="139"/>
      <c r="N19" s="141"/>
    </row>
    <row r="20" spans="2:14" ht="19.95" customHeight="1" x14ac:dyDescent="0.3">
      <c r="B20" s="130" t="s">
        <v>82</v>
      </c>
      <c r="C20" s="47">
        <v>1.3286277766244551E-2</v>
      </c>
      <c r="D20" s="47">
        <v>1.1252446183953033E-2</v>
      </c>
      <c r="E20" s="47">
        <v>1.1660698909645753E-2</v>
      </c>
      <c r="I20" s="115"/>
      <c r="J20" s="115"/>
      <c r="K20" s="115"/>
      <c r="L20" s="110"/>
      <c r="M20" s="139"/>
      <c r="N20" s="141"/>
    </row>
    <row r="21" spans="2:14" ht="19.95" customHeight="1" x14ac:dyDescent="0.3">
      <c r="B21" s="130" t="s">
        <v>66</v>
      </c>
      <c r="C21" s="47">
        <v>1.2352086360805481E-2</v>
      </c>
      <c r="D21" s="47">
        <v>8.3170254403131111E-3</v>
      </c>
      <c r="E21" s="47">
        <v>5.8243168649918233E-3</v>
      </c>
      <c r="I21" s="115"/>
      <c r="J21" s="115"/>
      <c r="K21" s="115"/>
      <c r="L21" s="110"/>
      <c r="M21" s="139"/>
      <c r="N21" s="141"/>
    </row>
    <row r="22" spans="2:14" ht="19.95" customHeight="1" x14ac:dyDescent="0.3">
      <c r="B22" s="130" t="s">
        <v>78</v>
      </c>
      <c r="C22" s="47">
        <v>1.1106497820220053E-2</v>
      </c>
      <c r="D22" s="47">
        <v>1.1252446183953033E-2</v>
      </c>
      <c r="E22" s="47">
        <v>6.1625003552839668E-3</v>
      </c>
      <c r="I22" s="115"/>
      <c r="J22" s="115"/>
      <c r="K22" s="115"/>
      <c r="L22" s="110"/>
      <c r="M22" s="139"/>
      <c r="N22" s="141"/>
    </row>
    <row r="23" spans="2:14" ht="19.95" customHeight="1" x14ac:dyDescent="0.3">
      <c r="B23" s="130" t="s">
        <v>67</v>
      </c>
      <c r="C23" s="47">
        <v>8.9267178741955569E-3</v>
      </c>
      <c r="D23" s="47">
        <v>8.8062622309197647E-3</v>
      </c>
      <c r="E23" s="47">
        <v>6.7296239787776151E-3</v>
      </c>
      <c r="I23" s="115"/>
      <c r="J23" s="115"/>
      <c r="K23" s="115"/>
      <c r="L23" s="110"/>
      <c r="M23" s="139"/>
      <c r="N23" s="141"/>
    </row>
    <row r="24" spans="2:14" ht="19.95" customHeight="1" x14ac:dyDescent="0.3">
      <c r="B24" s="130" t="s">
        <v>75</v>
      </c>
      <c r="C24" s="47">
        <v>6.3317417479759183E-3</v>
      </c>
      <c r="D24" s="47">
        <v>6.3600782778864967E-3</v>
      </c>
      <c r="E24" s="47">
        <v>4.5579335035111218E-3</v>
      </c>
      <c r="I24" s="115"/>
      <c r="J24" s="115"/>
      <c r="K24" s="115"/>
      <c r="L24" s="110"/>
      <c r="M24" s="139"/>
      <c r="N24" s="141"/>
    </row>
    <row r="25" spans="2:14" ht="19.95" customHeight="1" x14ac:dyDescent="0.3">
      <c r="B25" s="130" t="s">
        <v>72</v>
      </c>
      <c r="C25" s="47">
        <v>4.7747560722441349E-3</v>
      </c>
      <c r="D25" s="47">
        <v>7.8277886497064575E-3</v>
      </c>
      <c r="E25" s="47">
        <v>1.5792362017394465E-2</v>
      </c>
      <c r="I25" s="115"/>
      <c r="J25" s="115"/>
      <c r="K25" s="115"/>
      <c r="L25" s="110"/>
      <c r="M25" s="139"/>
      <c r="N25" s="141"/>
    </row>
    <row r="26" spans="2:14" ht="19.95" customHeight="1" x14ac:dyDescent="0.3">
      <c r="B26" s="130" t="s">
        <v>61</v>
      </c>
      <c r="C26" s="47">
        <v>1.1417894955366411E-3</v>
      </c>
      <c r="D26" s="47">
        <v>1.4677103718199608E-3</v>
      </c>
      <c r="E26" s="47">
        <v>1.3937925169227644E-3</v>
      </c>
      <c r="I26" s="115"/>
      <c r="J26" s="115"/>
      <c r="K26" s="115"/>
      <c r="L26" s="145"/>
      <c r="M26" s="146"/>
      <c r="N26" s="141"/>
    </row>
    <row r="27" spans="2:14" s="39" customFormat="1" ht="30" customHeight="1" x14ac:dyDescent="0.3">
      <c r="B27" s="131" t="s">
        <v>8</v>
      </c>
      <c r="C27" s="94">
        <v>9634</v>
      </c>
      <c r="D27" s="94">
        <v>2044</v>
      </c>
      <c r="E27" s="214" t="s">
        <v>167</v>
      </c>
      <c r="I27" s="135"/>
      <c r="J27" s="135"/>
      <c r="K27" s="135"/>
      <c r="L27" s="135"/>
      <c r="M27" s="135"/>
      <c r="N27" s="135"/>
    </row>
    <row r="28" spans="2:14" x14ac:dyDescent="0.3">
      <c r="I28" s="115"/>
      <c r="J28" s="115"/>
      <c r="K28" s="115"/>
      <c r="L28" s="115"/>
      <c r="M28" s="115"/>
      <c r="N28" s="115"/>
    </row>
    <row r="29" spans="2:14" x14ac:dyDescent="0.3">
      <c r="B29" s="46" t="s">
        <v>168</v>
      </c>
      <c r="I29" s="115"/>
      <c r="J29" s="115"/>
      <c r="K29" s="115"/>
      <c r="L29" s="137"/>
      <c r="M29" s="138"/>
      <c r="N29" s="115"/>
    </row>
    <row r="30" spans="2:14" x14ac:dyDescent="0.3">
      <c r="B30" s="46"/>
      <c r="I30" s="115"/>
      <c r="J30" s="115"/>
      <c r="K30" s="115"/>
      <c r="L30" s="135"/>
      <c r="M30" s="147"/>
      <c r="N30" s="141"/>
    </row>
    <row r="31" spans="2:14" x14ac:dyDescent="0.3">
      <c r="B31" s="46"/>
      <c r="I31" s="2"/>
      <c r="J31" s="2"/>
      <c r="K31" s="2"/>
      <c r="L31" s="135"/>
      <c r="M31" s="148"/>
      <c r="N31" s="141"/>
    </row>
    <row r="32" spans="2:14" x14ac:dyDescent="0.3">
      <c r="B32" s="46"/>
      <c r="L32" s="118"/>
      <c r="M32" s="61"/>
      <c r="N32" s="133"/>
    </row>
    <row r="33" spans="2:14" x14ac:dyDescent="0.3">
      <c r="B33" s="46"/>
      <c r="L33" s="118"/>
      <c r="M33" s="61"/>
      <c r="N33" s="133"/>
    </row>
    <row r="34" spans="2:14" x14ac:dyDescent="0.3">
      <c r="B34" s="46"/>
      <c r="L34" s="118"/>
      <c r="M34" s="61"/>
      <c r="N34" s="133"/>
    </row>
    <row r="35" spans="2:14" ht="15" customHeight="1" x14ac:dyDescent="0.3">
      <c r="L35" s="118"/>
      <c r="M35" s="61"/>
      <c r="N35" s="133"/>
    </row>
    <row r="36" spans="2:14" x14ac:dyDescent="0.3">
      <c r="L36" s="118"/>
      <c r="M36" s="61"/>
      <c r="N36" s="133"/>
    </row>
    <row r="37" spans="2:14" x14ac:dyDescent="0.3">
      <c r="L37" s="118"/>
      <c r="M37" s="61"/>
      <c r="N37" s="133"/>
    </row>
    <row r="38" spans="2:14" x14ac:dyDescent="0.3">
      <c r="L38" s="118"/>
      <c r="M38" s="61"/>
      <c r="N38" s="133"/>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9F8E0-6545-4EC8-A025-A764C8E94D1E}">
  <sheetPr codeName="Taul26"/>
  <dimension ref="B2:J58"/>
  <sheetViews>
    <sheetView topLeftCell="A13" zoomScale="120" zoomScaleNormal="120" workbookViewId="0">
      <selection activeCell="B34" sqref="B34:H55"/>
    </sheetView>
  </sheetViews>
  <sheetFormatPr defaultRowHeight="14.4" x14ac:dyDescent="0.3"/>
  <cols>
    <col min="1" max="1" width="8.88671875" style="32"/>
    <col min="2" max="2" width="19.109375" style="32" customWidth="1"/>
    <col min="3" max="7" width="9.44140625" style="32" customWidth="1"/>
    <col min="8" max="8" width="14.88671875" style="32" customWidth="1"/>
    <col min="9" max="9" width="15.109375" style="32" customWidth="1"/>
    <col min="10" max="10" width="23.6640625" style="32" customWidth="1"/>
    <col min="11" max="11" width="9.5546875" style="32" customWidth="1"/>
    <col min="12" max="12" width="11.44140625" style="32" customWidth="1"/>
    <col min="13" max="13" width="8.88671875" style="32"/>
    <col min="14" max="15" width="13.6640625" style="32" customWidth="1"/>
    <col min="16" max="17" width="8.88671875" style="32"/>
    <col min="18" max="18" width="16.109375" style="32" customWidth="1"/>
    <col min="19" max="19" width="18.44140625" style="32" customWidth="1"/>
    <col min="20" max="16384" width="8.88671875" style="32"/>
  </cols>
  <sheetData>
    <row r="2" spans="2:9" x14ac:dyDescent="0.3">
      <c r="B2" s="33" t="s">
        <v>193</v>
      </c>
    </row>
    <row r="4" spans="2:9" x14ac:dyDescent="0.3">
      <c r="I4" s="52"/>
    </row>
    <row r="5" spans="2:9" ht="32.4" customHeight="1" x14ac:dyDescent="0.3">
      <c r="B5" s="128" t="s">
        <v>52</v>
      </c>
      <c r="C5" s="117">
        <v>2020</v>
      </c>
      <c r="D5" s="117">
        <v>2021</v>
      </c>
      <c r="E5" s="117">
        <v>2022</v>
      </c>
      <c r="F5" s="117">
        <v>2023</v>
      </c>
      <c r="G5" s="117">
        <v>2024</v>
      </c>
      <c r="H5" s="177" t="s">
        <v>85</v>
      </c>
      <c r="I5" s="53"/>
    </row>
    <row r="6" spans="2:9" ht="19.95" customHeight="1" x14ac:dyDescent="0.3">
      <c r="B6" s="130" t="s">
        <v>86</v>
      </c>
      <c r="C6" s="105">
        <v>3817</v>
      </c>
      <c r="D6" s="105">
        <v>4458</v>
      </c>
      <c r="E6" s="105">
        <v>4669</v>
      </c>
      <c r="F6" s="105">
        <v>5312</v>
      </c>
      <c r="G6" s="105">
        <v>5466</v>
      </c>
      <c r="H6" s="215">
        <f t="shared" ref="H6:H25" si="0">SUM(C6:G6)/SUM($C$26:$G$26)</f>
        <v>0.55770541906665094</v>
      </c>
      <c r="I6" s="54"/>
    </row>
    <row r="7" spans="2:9" ht="19.95" customHeight="1" x14ac:dyDescent="0.3">
      <c r="B7" s="130" t="s">
        <v>69</v>
      </c>
      <c r="C7" s="60">
        <v>623</v>
      </c>
      <c r="D7" s="60">
        <v>668</v>
      </c>
      <c r="E7" s="60">
        <v>770</v>
      </c>
      <c r="F7" s="60">
        <v>907</v>
      </c>
      <c r="G7" s="60">
        <v>858</v>
      </c>
      <c r="H7" s="215">
        <f t="shared" si="0"/>
        <v>8.9949453391324791E-2</v>
      </c>
      <c r="I7" s="54"/>
    </row>
    <row r="8" spans="2:9" ht="19.95" customHeight="1" x14ac:dyDescent="0.3">
      <c r="B8" s="130" t="s">
        <v>71</v>
      </c>
      <c r="C8" s="60">
        <v>504</v>
      </c>
      <c r="D8" s="60">
        <v>581</v>
      </c>
      <c r="E8" s="60">
        <v>629</v>
      </c>
      <c r="F8" s="60">
        <v>764</v>
      </c>
      <c r="G8" s="60">
        <v>699</v>
      </c>
      <c r="H8" s="215">
        <f t="shared" si="0"/>
        <v>7.4691430586575763E-2</v>
      </c>
      <c r="I8" s="54"/>
    </row>
    <row r="9" spans="2:9" ht="19.95" customHeight="1" x14ac:dyDescent="0.3">
      <c r="B9" s="130" t="s">
        <v>74</v>
      </c>
      <c r="C9" s="60">
        <v>240</v>
      </c>
      <c r="D9" s="60">
        <v>264</v>
      </c>
      <c r="E9" s="60">
        <v>318</v>
      </c>
      <c r="F9" s="60">
        <v>375</v>
      </c>
      <c r="G9" s="60">
        <v>371</v>
      </c>
      <c r="H9" s="215">
        <f t="shared" si="0"/>
        <v>3.68637592570824E-2</v>
      </c>
      <c r="I9" s="54"/>
    </row>
    <row r="10" spans="2:9" ht="19.95" customHeight="1" x14ac:dyDescent="0.3">
      <c r="B10" s="130" t="s">
        <v>76</v>
      </c>
      <c r="C10" s="60">
        <v>231</v>
      </c>
      <c r="D10" s="60">
        <v>229</v>
      </c>
      <c r="E10" s="60">
        <v>258</v>
      </c>
      <c r="F10" s="60">
        <v>323</v>
      </c>
      <c r="G10" s="60">
        <v>275</v>
      </c>
      <c r="H10" s="215">
        <f t="shared" si="0"/>
        <v>3.0939226519337018E-2</v>
      </c>
      <c r="I10" s="54"/>
    </row>
    <row r="11" spans="2:9" ht="19.95" customHeight="1" x14ac:dyDescent="0.3">
      <c r="B11" s="130" t="s">
        <v>88</v>
      </c>
      <c r="C11" s="60">
        <v>91</v>
      </c>
      <c r="D11" s="60">
        <v>125</v>
      </c>
      <c r="E11" s="60">
        <v>107</v>
      </c>
      <c r="F11" s="60">
        <v>221</v>
      </c>
      <c r="G11" s="60">
        <v>240</v>
      </c>
      <c r="H11" s="215">
        <f t="shared" si="0"/>
        <v>1.84318796285412E-2</v>
      </c>
      <c r="I11" s="54"/>
    </row>
    <row r="12" spans="2:9" ht="19.95" customHeight="1" x14ac:dyDescent="0.3">
      <c r="B12" s="130" t="s">
        <v>77</v>
      </c>
      <c r="C12" s="60">
        <v>154</v>
      </c>
      <c r="D12" s="60">
        <v>188</v>
      </c>
      <c r="E12" s="60">
        <v>228</v>
      </c>
      <c r="F12" s="60">
        <v>236</v>
      </c>
      <c r="G12" s="60">
        <v>213</v>
      </c>
      <c r="H12" s="215">
        <f t="shared" si="0"/>
        <v>2.3956741506994238E-2</v>
      </c>
      <c r="I12" s="54"/>
    </row>
    <row r="13" spans="2:9" ht="19.95" customHeight="1" x14ac:dyDescent="0.3">
      <c r="B13" s="130" t="s">
        <v>79</v>
      </c>
      <c r="C13" s="60">
        <v>130</v>
      </c>
      <c r="D13" s="60">
        <v>144</v>
      </c>
      <c r="E13" s="60">
        <v>188</v>
      </c>
      <c r="F13" s="60">
        <v>223</v>
      </c>
      <c r="G13" s="60">
        <v>186</v>
      </c>
      <c r="H13" s="215">
        <f t="shared" si="0"/>
        <v>2.0477254026096157E-2</v>
      </c>
      <c r="I13" s="54"/>
    </row>
    <row r="14" spans="2:9" ht="19.95" customHeight="1" x14ac:dyDescent="0.3">
      <c r="B14" s="130" t="s">
        <v>83</v>
      </c>
      <c r="C14" s="60">
        <v>140</v>
      </c>
      <c r="D14" s="60">
        <v>138</v>
      </c>
      <c r="E14" s="60">
        <v>162</v>
      </c>
      <c r="F14" s="60">
        <v>175</v>
      </c>
      <c r="G14" s="60">
        <v>184</v>
      </c>
      <c r="H14" s="215">
        <f t="shared" si="0"/>
        <v>1.8784530386740331E-2</v>
      </c>
      <c r="I14" s="54"/>
    </row>
    <row r="15" spans="2:9" ht="19.95" customHeight="1" x14ac:dyDescent="0.3">
      <c r="B15" s="130" t="s">
        <v>81</v>
      </c>
      <c r="C15" s="60">
        <v>158</v>
      </c>
      <c r="D15" s="60">
        <v>144</v>
      </c>
      <c r="E15" s="60">
        <v>162</v>
      </c>
      <c r="F15" s="60">
        <v>202</v>
      </c>
      <c r="G15" s="60">
        <v>161</v>
      </c>
      <c r="H15" s="215">
        <f t="shared" si="0"/>
        <v>1.9442811802045375E-2</v>
      </c>
      <c r="I15" s="54"/>
    </row>
    <row r="16" spans="2:9" ht="19.95" customHeight="1" x14ac:dyDescent="0.3">
      <c r="B16" s="130" t="s">
        <v>73</v>
      </c>
      <c r="C16" s="60">
        <v>127</v>
      </c>
      <c r="D16" s="60">
        <v>119</v>
      </c>
      <c r="E16" s="60">
        <v>141</v>
      </c>
      <c r="F16" s="60">
        <v>149</v>
      </c>
      <c r="G16" s="60">
        <v>144</v>
      </c>
      <c r="H16" s="215">
        <f t="shared" si="0"/>
        <v>1.59868343716939E-2</v>
      </c>
      <c r="I16" s="54"/>
    </row>
    <row r="17" spans="2:9" ht="19.95" customHeight="1" x14ac:dyDescent="0.3">
      <c r="B17" s="130" t="s">
        <v>84</v>
      </c>
      <c r="C17" s="60">
        <v>137</v>
      </c>
      <c r="D17" s="60">
        <v>137</v>
      </c>
      <c r="E17" s="60">
        <v>129</v>
      </c>
      <c r="F17" s="60">
        <v>138</v>
      </c>
      <c r="G17" s="60">
        <v>142</v>
      </c>
      <c r="H17" s="215">
        <f t="shared" si="0"/>
        <v>1.6057364523333725E-2</v>
      </c>
      <c r="I17" s="54"/>
    </row>
    <row r="18" spans="2:9" ht="19.95" customHeight="1" x14ac:dyDescent="0.3">
      <c r="B18" s="130" t="s">
        <v>87</v>
      </c>
      <c r="C18" s="60">
        <v>141</v>
      </c>
      <c r="D18" s="60">
        <v>118</v>
      </c>
      <c r="E18" s="60">
        <v>126</v>
      </c>
      <c r="F18" s="60">
        <v>157</v>
      </c>
      <c r="G18" s="60">
        <v>137</v>
      </c>
      <c r="H18" s="215">
        <f t="shared" si="0"/>
        <v>1.596332432114729E-2</v>
      </c>
      <c r="I18" s="54"/>
    </row>
    <row r="19" spans="2:9" ht="19.95" customHeight="1" x14ac:dyDescent="0.3">
      <c r="B19" s="130" t="s">
        <v>82</v>
      </c>
      <c r="C19" s="60">
        <v>107</v>
      </c>
      <c r="D19" s="60">
        <v>116</v>
      </c>
      <c r="E19" s="60">
        <v>110</v>
      </c>
      <c r="F19" s="60">
        <v>137</v>
      </c>
      <c r="G19" s="60">
        <v>128</v>
      </c>
      <c r="H19" s="215">
        <f t="shared" si="0"/>
        <v>1.4059010226871988E-2</v>
      </c>
      <c r="I19" s="54"/>
    </row>
    <row r="20" spans="2:9" ht="19.95" customHeight="1" x14ac:dyDescent="0.3">
      <c r="B20" s="130" t="s">
        <v>66</v>
      </c>
      <c r="C20" s="60">
        <v>83</v>
      </c>
      <c r="D20" s="60">
        <v>71</v>
      </c>
      <c r="E20" s="60">
        <v>79</v>
      </c>
      <c r="F20" s="60">
        <v>104</v>
      </c>
      <c r="G20" s="60">
        <v>119</v>
      </c>
      <c r="H20" s="215">
        <f t="shared" si="0"/>
        <v>1.0720583049253557E-2</v>
      </c>
      <c r="I20" s="54"/>
    </row>
    <row r="21" spans="2:9" ht="19.95" customHeight="1" x14ac:dyDescent="0.3">
      <c r="B21" s="130" t="s">
        <v>78</v>
      </c>
      <c r="C21" s="60">
        <v>78</v>
      </c>
      <c r="D21" s="60">
        <v>89</v>
      </c>
      <c r="E21" s="60">
        <v>92</v>
      </c>
      <c r="F21" s="60">
        <v>127</v>
      </c>
      <c r="G21" s="60">
        <v>107</v>
      </c>
      <c r="H21" s="215">
        <f t="shared" si="0"/>
        <v>1.1590454919478077E-2</v>
      </c>
      <c r="I21" s="54"/>
    </row>
    <row r="22" spans="2:9" ht="19.95" customHeight="1" x14ac:dyDescent="0.3">
      <c r="B22" s="130" t="s">
        <v>67</v>
      </c>
      <c r="C22" s="60">
        <v>69</v>
      </c>
      <c r="D22" s="60">
        <v>66</v>
      </c>
      <c r="E22" s="60">
        <v>87</v>
      </c>
      <c r="F22" s="60">
        <v>97</v>
      </c>
      <c r="G22" s="60">
        <v>86</v>
      </c>
      <c r="H22" s="215">
        <f t="shared" si="0"/>
        <v>9.5215704713765142E-3</v>
      </c>
      <c r="I22" s="54"/>
    </row>
    <row r="23" spans="2:9" ht="19.95" customHeight="1" x14ac:dyDescent="0.3">
      <c r="B23" s="130" t="s">
        <v>75</v>
      </c>
      <c r="C23" s="60">
        <v>45</v>
      </c>
      <c r="D23" s="60">
        <v>53</v>
      </c>
      <c r="E23" s="60">
        <v>58</v>
      </c>
      <c r="F23" s="60">
        <v>65</v>
      </c>
      <c r="G23" s="60">
        <v>61</v>
      </c>
      <c r="H23" s="215">
        <f t="shared" si="0"/>
        <v>6.6298342541436465E-3</v>
      </c>
      <c r="I23" s="54"/>
    </row>
    <row r="24" spans="2:9" ht="19.95" customHeight="1" x14ac:dyDescent="0.3">
      <c r="B24" s="130" t="s">
        <v>72</v>
      </c>
      <c r="C24" s="60">
        <v>44</v>
      </c>
      <c r="D24" s="60">
        <v>46</v>
      </c>
      <c r="E24" s="60">
        <v>61</v>
      </c>
      <c r="F24" s="60">
        <v>83</v>
      </c>
      <c r="G24" s="60">
        <v>46</v>
      </c>
      <c r="H24" s="215">
        <f t="shared" si="0"/>
        <v>6.5828141530504293E-3</v>
      </c>
      <c r="I24" s="54"/>
    </row>
    <row r="25" spans="2:9" ht="19.95" customHeight="1" x14ac:dyDescent="0.3">
      <c r="B25" s="130" t="s">
        <v>61</v>
      </c>
      <c r="C25" s="60">
        <v>8</v>
      </c>
      <c r="D25" s="60">
        <v>15</v>
      </c>
      <c r="E25" s="60">
        <v>22</v>
      </c>
      <c r="F25" s="60">
        <v>13</v>
      </c>
      <c r="G25" s="60">
        <v>11</v>
      </c>
      <c r="H25" s="215">
        <f t="shared" si="0"/>
        <v>1.6221934877159985E-3</v>
      </c>
      <c r="I25" s="54"/>
    </row>
    <row r="26" spans="2:9" ht="29.4" customHeight="1" x14ac:dyDescent="0.3">
      <c r="B26" s="131" t="s">
        <v>89</v>
      </c>
      <c r="C26" s="132">
        <v>6927</v>
      </c>
      <c r="D26" s="132">
        <v>7769</v>
      </c>
      <c r="E26" s="132">
        <v>8397</v>
      </c>
      <c r="F26" s="132">
        <v>9808</v>
      </c>
      <c r="G26" s="132">
        <v>9634</v>
      </c>
      <c r="H26" s="216">
        <v>1</v>
      </c>
      <c r="I26" s="56"/>
    </row>
    <row r="27" spans="2:9" ht="19.95" customHeight="1" x14ac:dyDescent="0.3"/>
    <row r="28" spans="2:9" ht="19.95" customHeight="1" x14ac:dyDescent="0.3">
      <c r="B28" s="111" t="s">
        <v>141</v>
      </c>
    </row>
    <row r="29" spans="2:9" ht="19.95" customHeight="1" x14ac:dyDescent="0.3">
      <c r="B29" s="32" t="s">
        <v>194</v>
      </c>
    </row>
    <row r="30" spans="2:9" ht="19.95" customHeight="1" x14ac:dyDescent="0.3"/>
    <row r="31" spans="2:9" ht="19.95" customHeight="1" x14ac:dyDescent="0.3"/>
    <row r="32" spans="2:9" ht="19.95" customHeight="1" x14ac:dyDescent="0.3">
      <c r="B32" s="55" t="s">
        <v>222</v>
      </c>
    </row>
    <row r="33" spans="2:10" ht="19.95" customHeight="1" x14ac:dyDescent="0.3">
      <c r="F33" s="46"/>
      <c r="G33" s="46"/>
      <c r="H33" s="109"/>
      <c r="I33" s="52"/>
    </row>
    <row r="34" spans="2:10" ht="37.200000000000003" customHeight="1" x14ac:dyDescent="0.3">
      <c r="B34" s="128" t="s">
        <v>53</v>
      </c>
      <c r="C34" s="117">
        <v>2020</v>
      </c>
      <c r="D34" s="117">
        <v>2021</v>
      </c>
      <c r="E34" s="117">
        <v>2022</v>
      </c>
      <c r="F34" s="117">
        <v>2023</v>
      </c>
      <c r="G34" s="117">
        <v>2024</v>
      </c>
      <c r="H34" s="177" t="s">
        <v>85</v>
      </c>
      <c r="I34" s="52"/>
    </row>
    <row r="35" spans="2:10" ht="19.95" customHeight="1" x14ac:dyDescent="0.3">
      <c r="B35" s="118" t="s">
        <v>86</v>
      </c>
      <c r="C35" s="48">
        <v>1287</v>
      </c>
      <c r="D35" s="48">
        <v>1264</v>
      </c>
      <c r="E35" s="48">
        <v>1227</v>
      </c>
      <c r="F35" s="48">
        <v>1206</v>
      </c>
      <c r="G35" s="48">
        <v>1143</v>
      </c>
      <c r="H35" s="217">
        <f t="shared" ref="H35:H55" si="1">SUM(C35:G35)/SUM($C$55:$G$55)</f>
        <v>0.55074157303370785</v>
      </c>
      <c r="I35" s="57"/>
      <c r="J35" s="31"/>
    </row>
    <row r="36" spans="2:10" ht="19.95" customHeight="1" x14ac:dyDescent="0.3">
      <c r="B36" s="118" t="s">
        <v>69</v>
      </c>
      <c r="C36" s="61">
        <v>196</v>
      </c>
      <c r="D36" s="61">
        <v>193</v>
      </c>
      <c r="E36" s="61">
        <v>205</v>
      </c>
      <c r="F36" s="61">
        <v>197</v>
      </c>
      <c r="G36" s="61">
        <v>179</v>
      </c>
      <c r="H36" s="217">
        <f t="shared" si="1"/>
        <v>8.719101123595506E-2</v>
      </c>
      <c r="I36" s="57"/>
      <c r="J36" s="31"/>
    </row>
    <row r="37" spans="2:10" ht="19.95" customHeight="1" x14ac:dyDescent="0.3">
      <c r="B37" s="118" t="s">
        <v>71</v>
      </c>
      <c r="C37" s="61">
        <v>178</v>
      </c>
      <c r="D37" s="61">
        <v>177</v>
      </c>
      <c r="E37" s="61">
        <v>189</v>
      </c>
      <c r="F37" s="61">
        <v>205</v>
      </c>
      <c r="G37" s="61">
        <v>172</v>
      </c>
      <c r="H37" s="217">
        <f t="shared" si="1"/>
        <v>8.2786516853932582E-2</v>
      </c>
      <c r="I37" s="57"/>
      <c r="J37" s="31"/>
    </row>
    <row r="38" spans="2:10" ht="19.95" customHeight="1" x14ac:dyDescent="0.3">
      <c r="B38" s="118" t="s">
        <v>74</v>
      </c>
      <c r="C38" s="61">
        <v>83</v>
      </c>
      <c r="D38" s="61">
        <v>80</v>
      </c>
      <c r="E38" s="61">
        <v>90</v>
      </c>
      <c r="F38" s="61">
        <v>84</v>
      </c>
      <c r="G38" s="61">
        <v>76</v>
      </c>
      <c r="H38" s="217">
        <f t="shared" si="1"/>
        <v>3.712359550561798E-2</v>
      </c>
      <c r="I38" s="57"/>
      <c r="J38" s="31"/>
    </row>
    <row r="39" spans="2:10" ht="19.95" customHeight="1" x14ac:dyDescent="0.3">
      <c r="B39" s="118" t="s">
        <v>76</v>
      </c>
      <c r="C39" s="61">
        <v>63</v>
      </c>
      <c r="D39" s="61">
        <v>73</v>
      </c>
      <c r="E39" s="61">
        <v>71</v>
      </c>
      <c r="F39" s="61">
        <v>71</v>
      </c>
      <c r="G39" s="61">
        <v>58</v>
      </c>
      <c r="H39" s="217">
        <f t="shared" si="1"/>
        <v>3.0202247191011236E-2</v>
      </c>
      <c r="I39" s="57"/>
      <c r="J39" s="31"/>
    </row>
    <row r="40" spans="2:10" ht="19.95" customHeight="1" x14ac:dyDescent="0.3">
      <c r="B40" s="118" t="s">
        <v>77</v>
      </c>
      <c r="C40" s="61">
        <v>53</v>
      </c>
      <c r="D40" s="61">
        <v>63</v>
      </c>
      <c r="E40" s="61">
        <v>75</v>
      </c>
      <c r="F40" s="61">
        <v>67</v>
      </c>
      <c r="G40" s="61">
        <v>51</v>
      </c>
      <c r="H40" s="217">
        <f t="shared" si="1"/>
        <v>2.7775280898876403E-2</v>
      </c>
      <c r="I40" s="57"/>
      <c r="J40" s="31"/>
    </row>
    <row r="41" spans="2:10" ht="19.95" customHeight="1" x14ac:dyDescent="0.3">
      <c r="B41" s="118" t="s">
        <v>88</v>
      </c>
      <c r="C41" s="61">
        <v>27</v>
      </c>
      <c r="D41" s="61">
        <v>23</v>
      </c>
      <c r="E41" s="61">
        <v>25</v>
      </c>
      <c r="F41" s="61">
        <v>40</v>
      </c>
      <c r="G41" s="61">
        <v>45</v>
      </c>
      <c r="H41" s="217">
        <f t="shared" si="1"/>
        <v>1.4382022471910113E-2</v>
      </c>
      <c r="I41" s="57"/>
      <c r="J41" s="31"/>
    </row>
    <row r="42" spans="2:10" ht="19.95" customHeight="1" x14ac:dyDescent="0.3">
      <c r="B42" s="118" t="s">
        <v>79</v>
      </c>
      <c r="C42" s="61">
        <v>46</v>
      </c>
      <c r="D42" s="61">
        <v>47</v>
      </c>
      <c r="E42" s="61">
        <v>62</v>
      </c>
      <c r="F42" s="61">
        <v>50</v>
      </c>
      <c r="G42" s="61">
        <v>39</v>
      </c>
      <c r="H42" s="217">
        <f t="shared" si="1"/>
        <v>2.1932584269662922E-2</v>
      </c>
      <c r="I42" s="57"/>
      <c r="J42" s="31"/>
    </row>
    <row r="43" spans="2:10" ht="19.95" customHeight="1" x14ac:dyDescent="0.3">
      <c r="B43" s="118" t="s">
        <v>83</v>
      </c>
      <c r="C43" s="61">
        <v>55</v>
      </c>
      <c r="D43" s="61">
        <v>44</v>
      </c>
      <c r="E43" s="61">
        <v>37</v>
      </c>
      <c r="F43" s="61">
        <v>36</v>
      </c>
      <c r="G43" s="61">
        <v>39</v>
      </c>
      <c r="H43" s="217">
        <f t="shared" si="1"/>
        <v>1.8966292134831461E-2</v>
      </c>
      <c r="I43" s="57"/>
      <c r="J43" s="31"/>
    </row>
    <row r="44" spans="2:10" ht="19.95" customHeight="1" x14ac:dyDescent="0.3">
      <c r="B44" s="118" t="s">
        <v>81</v>
      </c>
      <c r="C44" s="61">
        <v>48</v>
      </c>
      <c r="D44" s="61">
        <v>47</v>
      </c>
      <c r="E44" s="61">
        <v>44</v>
      </c>
      <c r="F44" s="61">
        <v>58</v>
      </c>
      <c r="G44" s="61">
        <v>38</v>
      </c>
      <c r="H44" s="217">
        <f t="shared" si="1"/>
        <v>2.1123595505617977E-2</v>
      </c>
      <c r="I44" s="57"/>
      <c r="J44" s="31"/>
    </row>
    <row r="45" spans="2:10" ht="19.95" customHeight="1" x14ac:dyDescent="0.3">
      <c r="B45" s="118" t="s">
        <v>87</v>
      </c>
      <c r="C45" s="61">
        <v>51</v>
      </c>
      <c r="D45" s="61">
        <v>43</v>
      </c>
      <c r="E45" s="61">
        <v>48</v>
      </c>
      <c r="F45" s="61">
        <v>44</v>
      </c>
      <c r="G45" s="61">
        <v>35</v>
      </c>
      <c r="H45" s="217">
        <f t="shared" si="1"/>
        <v>1.9865168539325843E-2</v>
      </c>
      <c r="I45" s="57"/>
      <c r="J45" s="31"/>
    </row>
    <row r="46" spans="2:10" ht="19.95" customHeight="1" x14ac:dyDescent="0.3">
      <c r="B46" s="118" t="s">
        <v>73</v>
      </c>
      <c r="C46" s="61">
        <v>31</v>
      </c>
      <c r="D46" s="61">
        <v>38</v>
      </c>
      <c r="E46" s="61">
        <v>31</v>
      </c>
      <c r="F46" s="61">
        <v>36</v>
      </c>
      <c r="G46" s="61">
        <v>28</v>
      </c>
      <c r="H46" s="217">
        <f t="shared" si="1"/>
        <v>1.4741573033707865E-2</v>
      </c>
      <c r="I46" s="57"/>
      <c r="J46" s="31"/>
    </row>
    <row r="47" spans="2:10" ht="19.95" customHeight="1" x14ac:dyDescent="0.3">
      <c r="B47" s="118" t="s">
        <v>84</v>
      </c>
      <c r="C47" s="61">
        <v>44</v>
      </c>
      <c r="D47" s="61">
        <v>36</v>
      </c>
      <c r="E47" s="61">
        <v>35</v>
      </c>
      <c r="F47" s="61">
        <v>31</v>
      </c>
      <c r="G47" s="61">
        <v>28</v>
      </c>
      <c r="H47" s="217">
        <f t="shared" si="1"/>
        <v>1.5640449438202246E-2</v>
      </c>
      <c r="I47" s="57"/>
      <c r="J47" s="31"/>
    </row>
    <row r="48" spans="2:10" ht="19.95" customHeight="1" x14ac:dyDescent="0.3">
      <c r="B48" s="118" t="s">
        <v>78</v>
      </c>
      <c r="C48" s="61">
        <v>27</v>
      </c>
      <c r="D48" s="61">
        <v>28</v>
      </c>
      <c r="E48" s="61">
        <v>21</v>
      </c>
      <c r="F48" s="61">
        <v>24</v>
      </c>
      <c r="G48" s="61">
        <v>23</v>
      </c>
      <c r="H48" s="217">
        <f t="shared" si="1"/>
        <v>1.10561797752809E-2</v>
      </c>
      <c r="I48" s="57"/>
      <c r="J48" s="31"/>
    </row>
    <row r="49" spans="2:10" ht="19.95" customHeight="1" x14ac:dyDescent="0.3">
      <c r="B49" s="118" t="s">
        <v>82</v>
      </c>
      <c r="C49" s="61">
        <v>25</v>
      </c>
      <c r="D49" s="61">
        <v>32</v>
      </c>
      <c r="E49" s="61">
        <v>34</v>
      </c>
      <c r="F49" s="61">
        <v>25</v>
      </c>
      <c r="G49" s="61">
        <v>23</v>
      </c>
      <c r="H49" s="217">
        <f t="shared" si="1"/>
        <v>1.249438202247191E-2</v>
      </c>
      <c r="I49" s="57"/>
      <c r="J49" s="31"/>
    </row>
    <row r="50" spans="2:10" ht="19.95" customHeight="1" x14ac:dyDescent="0.3">
      <c r="B50" s="118" t="s">
        <v>67</v>
      </c>
      <c r="C50" s="61">
        <v>11</v>
      </c>
      <c r="D50" s="61">
        <v>22</v>
      </c>
      <c r="E50" s="61">
        <v>20</v>
      </c>
      <c r="F50" s="61">
        <v>18</v>
      </c>
      <c r="G50" s="61">
        <v>18</v>
      </c>
      <c r="H50" s="217">
        <f t="shared" si="1"/>
        <v>8.0000000000000002E-3</v>
      </c>
      <c r="I50" s="57"/>
      <c r="J50" s="31"/>
    </row>
    <row r="51" spans="2:10" ht="19.95" customHeight="1" x14ac:dyDescent="0.3">
      <c r="B51" s="118" t="s">
        <v>66</v>
      </c>
      <c r="C51" s="61">
        <v>25</v>
      </c>
      <c r="D51" s="61">
        <v>16</v>
      </c>
      <c r="E51" s="61">
        <v>19</v>
      </c>
      <c r="F51" s="61">
        <v>16</v>
      </c>
      <c r="G51" s="61">
        <v>17</v>
      </c>
      <c r="H51" s="217">
        <f t="shared" si="1"/>
        <v>8.3595505617977527E-3</v>
      </c>
      <c r="I51" s="57"/>
      <c r="J51" s="31"/>
    </row>
    <row r="52" spans="2:10" ht="19.95" customHeight="1" x14ac:dyDescent="0.3">
      <c r="B52" s="118" t="s">
        <v>72</v>
      </c>
      <c r="C52" s="61">
        <v>18</v>
      </c>
      <c r="D52" s="61">
        <v>18</v>
      </c>
      <c r="E52" s="61">
        <v>25</v>
      </c>
      <c r="F52" s="61">
        <v>27</v>
      </c>
      <c r="G52" s="61">
        <v>16</v>
      </c>
      <c r="H52" s="217">
        <f t="shared" si="1"/>
        <v>9.3483146067415736E-3</v>
      </c>
      <c r="I52" s="57"/>
      <c r="J52" s="31"/>
    </row>
    <row r="53" spans="2:10" ht="19.95" customHeight="1" x14ac:dyDescent="0.3">
      <c r="B53" s="118" t="s">
        <v>75</v>
      </c>
      <c r="C53" s="61">
        <v>15</v>
      </c>
      <c r="D53" s="61">
        <v>13</v>
      </c>
      <c r="E53" s="61">
        <v>18</v>
      </c>
      <c r="F53" s="61">
        <v>21</v>
      </c>
      <c r="G53" s="61">
        <v>13</v>
      </c>
      <c r="H53" s="217">
        <f t="shared" si="1"/>
        <v>7.1910112359550565E-3</v>
      </c>
      <c r="I53" s="57"/>
      <c r="J53" s="31"/>
    </row>
    <row r="54" spans="2:10" ht="19.95" customHeight="1" x14ac:dyDescent="0.3">
      <c r="B54" s="118" t="s">
        <v>61</v>
      </c>
      <c r="C54" s="61">
        <v>1</v>
      </c>
      <c r="D54" s="61">
        <v>2</v>
      </c>
      <c r="E54" s="61">
        <v>3</v>
      </c>
      <c r="F54" s="61">
        <v>3</v>
      </c>
      <c r="G54" s="61">
        <v>3</v>
      </c>
      <c r="H54" s="217">
        <f t="shared" si="1"/>
        <v>1.0786516853932583E-3</v>
      </c>
      <c r="I54" s="57"/>
      <c r="J54" s="31"/>
    </row>
    <row r="55" spans="2:10" ht="28.2" customHeight="1" x14ac:dyDescent="0.3">
      <c r="B55" s="131" t="s">
        <v>89</v>
      </c>
      <c r="C55" s="132">
        <v>2284</v>
      </c>
      <c r="D55" s="132">
        <v>2259</v>
      </c>
      <c r="E55" s="132">
        <v>2279</v>
      </c>
      <c r="F55" s="132">
        <v>2259</v>
      </c>
      <c r="G55" s="132">
        <v>2044</v>
      </c>
      <c r="H55" s="217">
        <f t="shared" si="1"/>
        <v>1</v>
      </c>
      <c r="I55" s="56"/>
      <c r="J55" s="31"/>
    </row>
    <row r="56" spans="2:10" x14ac:dyDescent="0.3">
      <c r="B56" s="12"/>
      <c r="C56" s="12"/>
      <c r="D56" s="12"/>
      <c r="E56" s="12"/>
      <c r="F56" s="12"/>
      <c r="G56" s="12"/>
      <c r="H56" s="12"/>
      <c r="I56" s="12"/>
    </row>
    <row r="57" spans="2:10" x14ac:dyDescent="0.3">
      <c r="B57" s="111" t="s">
        <v>141</v>
      </c>
      <c r="C57" s="111"/>
      <c r="D57" s="111"/>
      <c r="E57" s="111"/>
      <c r="F57" s="12"/>
      <c r="G57" s="12"/>
      <c r="H57" s="12"/>
      <c r="I57" s="12"/>
    </row>
    <row r="58" spans="2:10" x14ac:dyDescent="0.3">
      <c r="B58" s="32" t="s">
        <v>195</v>
      </c>
    </row>
  </sheetData>
  <phoneticPr fontId="13"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A7CAE-E47D-425F-9041-4409BFAEFC2E}">
  <sheetPr codeName="Taul27"/>
  <dimension ref="A1:M34"/>
  <sheetViews>
    <sheetView workbookViewId="0">
      <selection activeCell="H15" sqref="H15"/>
    </sheetView>
  </sheetViews>
  <sheetFormatPr defaultRowHeight="14.4" x14ac:dyDescent="0.3"/>
  <cols>
    <col min="1" max="1" width="8.88671875" style="32"/>
    <col min="2" max="2" width="18.5546875" style="32" customWidth="1"/>
    <col min="3" max="7" width="11.6640625" style="32" customWidth="1"/>
    <col min="8" max="8" width="14.6640625" style="32" customWidth="1"/>
    <col min="9" max="9" width="14.33203125" style="32" customWidth="1"/>
    <col min="10" max="11" width="8.88671875" style="32"/>
    <col min="12" max="12" width="34.88671875" style="32" customWidth="1"/>
    <col min="13" max="13" width="10.33203125" style="34" customWidth="1"/>
    <col min="14" max="15" width="8.88671875" style="32"/>
    <col min="16" max="16" width="9.77734375" style="32" customWidth="1"/>
    <col min="17" max="17" width="10.6640625" style="32" customWidth="1"/>
    <col min="18" max="16384" width="8.88671875" style="32"/>
  </cols>
  <sheetData>
    <row r="1" spans="2:13" ht="20.399999999999999" customHeight="1" x14ac:dyDescent="0.3"/>
    <row r="2" spans="2:13" ht="20.399999999999999" customHeight="1" x14ac:dyDescent="0.3">
      <c r="B2" s="33" t="s">
        <v>196</v>
      </c>
      <c r="H2" s="59"/>
      <c r="M2" s="32"/>
    </row>
    <row r="3" spans="2:13" ht="20.399999999999999" customHeight="1" x14ac:dyDescent="0.3">
      <c r="I3" s="59"/>
      <c r="M3" s="32"/>
    </row>
    <row r="4" spans="2:13" ht="31.2" customHeight="1" x14ac:dyDescent="0.3">
      <c r="B4" s="121"/>
      <c r="C4" s="218">
        <v>2020</v>
      </c>
      <c r="D4" s="218">
        <v>2021</v>
      </c>
      <c r="E4" s="218">
        <v>2022</v>
      </c>
      <c r="F4" s="218" t="s">
        <v>197</v>
      </c>
      <c r="G4" s="218">
        <v>2024</v>
      </c>
      <c r="H4" s="199" t="s">
        <v>85</v>
      </c>
      <c r="M4" s="32"/>
    </row>
    <row r="5" spans="2:13" ht="20.399999999999999" customHeight="1" x14ac:dyDescent="0.3">
      <c r="B5" s="219" t="s">
        <v>86</v>
      </c>
      <c r="C5" s="62">
        <v>26835050</v>
      </c>
      <c r="D5" s="62">
        <v>27221730</v>
      </c>
      <c r="E5" s="63">
        <v>28789760</v>
      </c>
      <c r="F5" s="63">
        <v>28437340</v>
      </c>
      <c r="G5" s="63">
        <v>28306310</v>
      </c>
      <c r="H5" s="220">
        <f t="shared" ref="H5:H25" si="0">(SUM(C5:G5)/(SUM($C$25:$G$25)))</f>
        <v>0.59428968387484693</v>
      </c>
      <c r="M5" s="32"/>
    </row>
    <row r="6" spans="2:13" ht="20.399999999999999" customHeight="1" x14ac:dyDescent="0.3">
      <c r="B6" s="219" t="s">
        <v>90</v>
      </c>
      <c r="C6" s="62">
        <v>3462830</v>
      </c>
      <c r="D6" s="62">
        <v>3570830</v>
      </c>
      <c r="E6" s="63">
        <v>3891350</v>
      </c>
      <c r="F6" s="63">
        <v>4337030</v>
      </c>
      <c r="G6" s="63">
        <v>3895630</v>
      </c>
      <c r="H6" s="220">
        <f t="shared" si="0"/>
        <v>8.1561645901324711E-2</v>
      </c>
      <c r="M6" s="32"/>
    </row>
    <row r="7" spans="2:13" ht="20.399999999999999" customHeight="1" x14ac:dyDescent="0.3">
      <c r="B7" s="219" t="s">
        <v>69</v>
      </c>
      <c r="C7" s="62">
        <v>3276410</v>
      </c>
      <c r="D7" s="62">
        <v>3206470</v>
      </c>
      <c r="E7" s="63">
        <v>3552390</v>
      </c>
      <c r="F7" s="63">
        <v>3634990</v>
      </c>
      <c r="G7" s="63">
        <v>3653390</v>
      </c>
      <c r="H7" s="220">
        <f t="shared" si="0"/>
        <v>7.3753510057250379E-2</v>
      </c>
      <c r="M7" s="32"/>
    </row>
    <row r="8" spans="2:13" ht="20.399999999999999" customHeight="1" x14ac:dyDescent="0.3">
      <c r="B8" s="219" t="s">
        <v>91</v>
      </c>
      <c r="C8" s="62">
        <v>1745090</v>
      </c>
      <c r="D8" s="62">
        <v>1689270</v>
      </c>
      <c r="E8" s="63">
        <v>1872090</v>
      </c>
      <c r="F8" s="63">
        <v>2013710</v>
      </c>
      <c r="G8" s="63">
        <v>1668510</v>
      </c>
      <c r="H8" s="220">
        <f t="shared" si="0"/>
        <v>3.8268261206287638E-2</v>
      </c>
      <c r="M8" s="32"/>
    </row>
    <row r="9" spans="2:13" ht="20.399999999999999" customHeight="1" x14ac:dyDescent="0.3">
      <c r="B9" s="219" t="s">
        <v>76</v>
      </c>
      <c r="C9" s="62">
        <v>1187540</v>
      </c>
      <c r="D9" s="62">
        <v>1272180</v>
      </c>
      <c r="E9" s="63">
        <v>1352800</v>
      </c>
      <c r="F9" s="63">
        <v>1522140</v>
      </c>
      <c r="G9" s="63">
        <v>1259220</v>
      </c>
      <c r="H9" s="220">
        <f t="shared" si="0"/>
        <v>2.8072709555798124E-2</v>
      </c>
      <c r="M9" s="32"/>
    </row>
    <row r="10" spans="2:13" ht="20.399999999999999" customHeight="1" x14ac:dyDescent="0.3">
      <c r="B10" s="219" t="s">
        <v>77</v>
      </c>
      <c r="C10" s="62">
        <v>896020</v>
      </c>
      <c r="D10" s="62">
        <v>1145710</v>
      </c>
      <c r="E10" s="63">
        <v>1975190</v>
      </c>
      <c r="F10" s="63">
        <v>1883890</v>
      </c>
      <c r="G10" s="63">
        <v>1149510</v>
      </c>
      <c r="H10" s="220">
        <f t="shared" si="0"/>
        <v>3.0015952009353312E-2</v>
      </c>
      <c r="M10" s="32"/>
    </row>
    <row r="11" spans="2:13" ht="20.399999999999999" customHeight="1" x14ac:dyDescent="0.3">
      <c r="B11" s="219" t="s">
        <v>79</v>
      </c>
      <c r="C11" s="62">
        <v>1016470</v>
      </c>
      <c r="D11" s="62">
        <v>1018510</v>
      </c>
      <c r="E11" s="63">
        <v>1292800</v>
      </c>
      <c r="F11" s="63">
        <v>1304930</v>
      </c>
      <c r="G11" s="63">
        <v>924790</v>
      </c>
      <c r="H11" s="220">
        <f t="shared" si="0"/>
        <v>2.3660437156324966E-2</v>
      </c>
      <c r="M11" s="32"/>
    </row>
    <row r="12" spans="2:13" ht="20.399999999999999" customHeight="1" x14ac:dyDescent="0.3">
      <c r="B12" s="219" t="s">
        <v>127</v>
      </c>
      <c r="C12" s="62">
        <v>468470</v>
      </c>
      <c r="D12" s="62">
        <v>326740</v>
      </c>
      <c r="E12" s="63">
        <v>336330</v>
      </c>
      <c r="F12" s="63">
        <v>536020</v>
      </c>
      <c r="G12" s="63">
        <v>699460</v>
      </c>
      <c r="H12" s="220">
        <f t="shared" si="0"/>
        <v>1.0077323969008425E-2</v>
      </c>
      <c r="M12" s="32"/>
    </row>
    <row r="13" spans="2:13" ht="20.399999999999999" customHeight="1" x14ac:dyDescent="0.3">
      <c r="B13" s="219" t="s">
        <v>72</v>
      </c>
      <c r="C13" s="62">
        <v>526790</v>
      </c>
      <c r="D13" s="62">
        <v>615170</v>
      </c>
      <c r="E13" s="63">
        <v>1038620</v>
      </c>
      <c r="F13" s="63">
        <v>933180</v>
      </c>
      <c r="G13" s="63">
        <v>603570</v>
      </c>
      <c r="H13" s="220">
        <f t="shared" si="0"/>
        <v>1.5826118372347545E-2</v>
      </c>
      <c r="M13" s="32"/>
    </row>
    <row r="14" spans="2:13" ht="20.399999999999999" customHeight="1" x14ac:dyDescent="0.3">
      <c r="B14" s="219" t="s">
        <v>81</v>
      </c>
      <c r="C14" s="62">
        <v>684450</v>
      </c>
      <c r="D14" s="62">
        <v>644860</v>
      </c>
      <c r="E14" s="63">
        <v>942760</v>
      </c>
      <c r="F14" s="63">
        <v>886550</v>
      </c>
      <c r="G14" s="63">
        <v>579640</v>
      </c>
      <c r="H14" s="220">
        <f t="shared" si="0"/>
        <v>1.5915225515790079E-2</v>
      </c>
      <c r="M14" s="32"/>
    </row>
    <row r="15" spans="2:13" ht="20.399999999999999" customHeight="1" x14ac:dyDescent="0.3">
      <c r="B15" s="219" t="s">
        <v>82</v>
      </c>
      <c r="C15" s="62">
        <v>398610</v>
      </c>
      <c r="D15" s="62">
        <v>487870</v>
      </c>
      <c r="E15" s="63">
        <v>672550</v>
      </c>
      <c r="F15" s="63">
        <v>550290</v>
      </c>
      <c r="G15" s="63">
        <v>550740</v>
      </c>
      <c r="H15" s="220">
        <f t="shared" si="0"/>
        <v>1.132490912497594E-2</v>
      </c>
      <c r="M15" s="32"/>
    </row>
    <row r="16" spans="2:13" ht="20.399999999999999" customHeight="1" x14ac:dyDescent="0.3">
      <c r="B16" s="219" t="s">
        <v>70</v>
      </c>
      <c r="C16" s="62">
        <v>602700</v>
      </c>
      <c r="D16" s="62">
        <v>580350</v>
      </c>
      <c r="E16" s="63">
        <v>831540</v>
      </c>
      <c r="F16" s="63">
        <v>810830</v>
      </c>
      <c r="G16" s="63">
        <v>539120</v>
      </c>
      <c r="H16" s="220">
        <f t="shared" si="0"/>
        <v>1.4324154247402897E-2</v>
      </c>
      <c r="M16" s="32"/>
    </row>
    <row r="17" spans="1:13" ht="20.399999999999999" customHeight="1" x14ac:dyDescent="0.3">
      <c r="B17" s="219" t="s">
        <v>83</v>
      </c>
      <c r="C17" s="62">
        <v>870180</v>
      </c>
      <c r="D17" s="62">
        <v>878150</v>
      </c>
      <c r="E17" s="63">
        <v>634040</v>
      </c>
      <c r="F17" s="63">
        <v>527820</v>
      </c>
      <c r="G17" s="63">
        <v>538980</v>
      </c>
      <c r="H17" s="220">
        <f t="shared" si="0"/>
        <v>1.4684457044800968E-2</v>
      </c>
      <c r="M17" s="32"/>
    </row>
    <row r="18" spans="1:13" ht="20.399999999999999" customHeight="1" x14ac:dyDescent="0.3">
      <c r="B18" s="219" t="s">
        <v>84</v>
      </c>
      <c r="C18" s="62">
        <v>948640</v>
      </c>
      <c r="D18" s="62">
        <v>806480</v>
      </c>
      <c r="E18" s="63">
        <v>628300</v>
      </c>
      <c r="F18" s="63">
        <v>569690</v>
      </c>
      <c r="G18" s="63">
        <v>534170</v>
      </c>
      <c r="H18" s="220">
        <f t="shared" si="0"/>
        <v>1.4846706124428058E-2</v>
      </c>
      <c r="M18" s="32"/>
    </row>
    <row r="19" spans="1:13" ht="20.399999999999999" customHeight="1" x14ac:dyDescent="0.3">
      <c r="B19" s="219" t="s">
        <v>73</v>
      </c>
      <c r="C19" s="62">
        <v>459250</v>
      </c>
      <c r="D19" s="62">
        <v>590570</v>
      </c>
      <c r="E19" s="63">
        <v>507280</v>
      </c>
      <c r="F19" s="63">
        <v>498600</v>
      </c>
      <c r="G19" s="63">
        <v>382920</v>
      </c>
      <c r="H19" s="220">
        <f t="shared" si="0"/>
        <v>1.0382152992920772E-2</v>
      </c>
      <c r="M19" s="32"/>
    </row>
    <row r="20" spans="1:13" ht="20.399999999999999" customHeight="1" x14ac:dyDescent="0.3">
      <c r="B20" s="219" t="s">
        <v>78</v>
      </c>
      <c r="C20" s="62">
        <v>253240</v>
      </c>
      <c r="D20" s="107">
        <v>311150</v>
      </c>
      <c r="E20" s="63">
        <v>219660</v>
      </c>
      <c r="F20" s="63">
        <v>344640</v>
      </c>
      <c r="G20" s="63">
        <v>314330</v>
      </c>
      <c r="H20" s="220">
        <f t="shared" si="0"/>
        <v>6.1434969006423845E-3</v>
      </c>
      <c r="M20" s="32"/>
    </row>
    <row r="21" spans="1:13" ht="20.399999999999999" customHeight="1" x14ac:dyDescent="0.3">
      <c r="B21" s="219" t="s">
        <v>67</v>
      </c>
      <c r="C21" s="62">
        <v>131920</v>
      </c>
      <c r="D21" s="62">
        <v>273370</v>
      </c>
      <c r="E21" s="63">
        <v>334220</v>
      </c>
      <c r="F21" s="63">
        <v>292720</v>
      </c>
      <c r="G21" s="63">
        <v>293470</v>
      </c>
      <c r="H21" s="220">
        <f t="shared" si="0"/>
        <v>5.6440200698407569E-3</v>
      </c>
      <c r="M21" s="32"/>
    </row>
    <row r="22" spans="1:13" ht="20.399999999999999" customHeight="1" x14ac:dyDescent="0.3">
      <c r="B22" s="219" t="s">
        <v>66</v>
      </c>
      <c r="C22" s="62">
        <v>257590</v>
      </c>
      <c r="D22" s="62">
        <v>236180</v>
      </c>
      <c r="E22" s="63">
        <v>250520</v>
      </c>
      <c r="F22" s="63">
        <v>319300</v>
      </c>
      <c r="G22" s="63">
        <v>232600</v>
      </c>
      <c r="H22" s="220">
        <f t="shared" si="0"/>
        <v>5.518384532191967E-3</v>
      </c>
      <c r="M22" s="32"/>
    </row>
    <row r="23" spans="1:13" ht="20.399999999999999" customHeight="1" x14ac:dyDescent="0.3">
      <c r="B23" s="219" t="s">
        <v>75</v>
      </c>
      <c r="C23" s="62">
        <v>208270</v>
      </c>
      <c r="D23" s="62">
        <v>262340</v>
      </c>
      <c r="E23" s="63">
        <v>238240</v>
      </c>
      <c r="F23" s="63">
        <v>280260</v>
      </c>
      <c r="G23" s="63">
        <v>174200</v>
      </c>
      <c r="H23" s="220">
        <f t="shared" si="0"/>
        <v>4.9526627347412323E-3</v>
      </c>
      <c r="M23" s="32"/>
    </row>
    <row r="24" spans="1:13" ht="20.399999999999999" customHeight="1" x14ac:dyDescent="0.3">
      <c r="B24" s="219" t="s">
        <v>61</v>
      </c>
      <c r="C24" s="62">
        <v>3800</v>
      </c>
      <c r="D24" s="62">
        <v>7500</v>
      </c>
      <c r="E24" s="63">
        <v>25000</v>
      </c>
      <c r="F24" s="63">
        <v>57550</v>
      </c>
      <c r="G24" s="63">
        <v>79540</v>
      </c>
      <c r="H24" s="220">
        <f t="shared" si="0"/>
        <v>7.3818860972293043E-4</v>
      </c>
      <c r="M24" s="32"/>
    </row>
    <row r="25" spans="1:13" ht="28.8" customHeight="1" x14ac:dyDescent="0.3">
      <c r="B25" s="149" t="s">
        <v>8</v>
      </c>
      <c r="C25" s="112">
        <v>44233310</v>
      </c>
      <c r="D25" s="112">
        <v>45145430</v>
      </c>
      <c r="E25" s="113">
        <v>49385470</v>
      </c>
      <c r="F25" s="113">
        <v>49741470</v>
      </c>
      <c r="G25" s="113">
        <v>46380090</v>
      </c>
      <c r="H25" s="114">
        <f t="shared" si="0"/>
        <v>1</v>
      </c>
      <c r="M25" s="32"/>
    </row>
    <row r="26" spans="1:13" ht="20.399999999999999" customHeight="1" x14ac:dyDescent="0.3">
      <c r="A26" s="5"/>
      <c r="B26" s="149"/>
      <c r="C26" s="112"/>
      <c r="D26" s="112"/>
      <c r="E26" s="112"/>
      <c r="F26" s="113"/>
      <c r="G26" s="113"/>
      <c r="H26" s="114"/>
      <c r="M26" s="32"/>
    </row>
    <row r="27" spans="1:13" ht="20.399999999999999" customHeight="1" x14ac:dyDescent="0.3">
      <c r="A27" s="5"/>
      <c r="B27" s="150" t="s">
        <v>138</v>
      </c>
      <c r="K27" s="34"/>
      <c r="M27" s="32"/>
    </row>
    <row r="28" spans="1:13" ht="20.399999999999999" customHeight="1" x14ac:dyDescent="0.3">
      <c r="B28" s="9" t="s">
        <v>213</v>
      </c>
    </row>
    <row r="29" spans="1:13" ht="20.399999999999999" customHeight="1" x14ac:dyDescent="0.3"/>
    <row r="30" spans="1:13" ht="20.399999999999999" customHeight="1" x14ac:dyDescent="0.3"/>
    <row r="31" spans="1:13" ht="20.399999999999999" customHeight="1" x14ac:dyDescent="0.3"/>
    <row r="32" spans="1:13" ht="20.399999999999999" customHeight="1" x14ac:dyDescent="0.3"/>
    <row r="33" ht="20.399999999999999" customHeight="1" x14ac:dyDescent="0.3"/>
    <row r="34" ht="20.399999999999999" customHeight="1" x14ac:dyDescent="0.3"/>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99D61-B0D8-48D7-B3F3-53E5D60833AB}">
  <sheetPr codeName="Taul28"/>
  <dimension ref="B2:I49"/>
  <sheetViews>
    <sheetView zoomScale="97" workbookViewId="0">
      <selection activeCell="D14" sqref="D14"/>
    </sheetView>
  </sheetViews>
  <sheetFormatPr defaultRowHeight="14.4" x14ac:dyDescent="0.3"/>
  <cols>
    <col min="1" max="1" width="8.88671875" style="32"/>
    <col min="2" max="2" width="28" style="32" customWidth="1"/>
    <col min="3" max="3" width="33.88671875" style="32" customWidth="1"/>
    <col min="4" max="4" width="33.6640625" style="85" customWidth="1"/>
    <col min="5" max="5" width="13.109375" style="85" customWidth="1"/>
    <col min="6" max="6" width="22.33203125" style="151" customWidth="1"/>
    <col min="7" max="7" width="8.88671875" style="32"/>
    <col min="8" max="8" width="24" style="32" customWidth="1"/>
    <col min="9" max="9" width="15.88671875" style="11" customWidth="1"/>
    <col min="10" max="12" width="8.88671875" style="32"/>
    <col min="13" max="13" width="9.5546875" style="32" customWidth="1"/>
    <col min="14" max="14" width="28.6640625" style="32" customWidth="1"/>
    <col min="15" max="15" width="26.77734375" style="32" customWidth="1"/>
    <col min="16" max="16384" width="8.88671875" style="32"/>
  </cols>
  <sheetData>
    <row r="2" spans="2:9" x14ac:dyDescent="0.3">
      <c r="B2" s="5"/>
      <c r="C2" s="5"/>
      <c r="D2" s="159"/>
    </row>
    <row r="3" spans="2:9" x14ac:dyDescent="0.3">
      <c r="B3" s="5"/>
      <c r="C3" s="5"/>
      <c r="D3" s="159"/>
      <c r="E3" s="152"/>
    </row>
    <row r="4" spans="2:9" x14ac:dyDescent="0.3">
      <c r="B4" s="5"/>
      <c r="C4" s="5"/>
      <c r="D4" s="159"/>
      <c r="I4" s="32"/>
    </row>
    <row r="5" spans="2:9" x14ac:dyDescent="0.3">
      <c r="B5" s="93" t="s">
        <v>170</v>
      </c>
      <c r="C5" s="5"/>
      <c r="D5" s="159"/>
      <c r="I5" s="32"/>
    </row>
    <row r="6" spans="2:9" x14ac:dyDescent="0.3">
      <c r="B6" s="5"/>
      <c r="C6" s="5"/>
      <c r="D6" s="159"/>
      <c r="I6" s="32"/>
    </row>
    <row r="7" spans="2:9" ht="47.4" customHeight="1" x14ac:dyDescent="0.3">
      <c r="B7" s="93"/>
      <c r="C7" s="94" t="s">
        <v>59</v>
      </c>
      <c r="D7" s="221" t="s">
        <v>60</v>
      </c>
      <c r="I7" s="32"/>
    </row>
    <row r="8" spans="2:9" x14ac:dyDescent="0.3">
      <c r="B8" s="5" t="s">
        <v>14</v>
      </c>
      <c r="C8" s="108">
        <v>0.67123287671232879</v>
      </c>
      <c r="D8" s="108">
        <v>0.75</v>
      </c>
      <c r="I8" s="32"/>
    </row>
    <row r="9" spans="2:9" x14ac:dyDescent="0.3">
      <c r="B9" s="5" t="s">
        <v>15</v>
      </c>
      <c r="C9" s="108">
        <v>0.6409691629955947</v>
      </c>
      <c r="D9" s="108">
        <v>0.5</v>
      </c>
      <c r="I9" s="32"/>
    </row>
    <row r="10" spans="2:9" x14ac:dyDescent="0.3">
      <c r="B10" s="5" t="s">
        <v>16</v>
      </c>
      <c r="C10" s="108">
        <v>0.47430340557275541</v>
      </c>
      <c r="D10" s="108">
        <v>0.47794117647058826</v>
      </c>
      <c r="I10" s="32"/>
    </row>
    <row r="11" spans="2:9" x14ac:dyDescent="0.3">
      <c r="B11" s="5" t="s">
        <v>28</v>
      </c>
      <c r="C11" s="108">
        <v>0.47969543147208121</v>
      </c>
      <c r="D11" s="108">
        <v>0.56428571428571428</v>
      </c>
      <c r="I11" s="32"/>
    </row>
    <row r="12" spans="2:9" x14ac:dyDescent="0.3">
      <c r="B12" s="5" t="s">
        <v>17</v>
      </c>
      <c r="C12" s="108">
        <v>0.46252873563218388</v>
      </c>
      <c r="D12" s="108">
        <v>0.47028423772609818</v>
      </c>
      <c r="I12" s="32"/>
    </row>
    <row r="13" spans="2:9" x14ac:dyDescent="0.3">
      <c r="B13" s="5" t="s">
        <v>18</v>
      </c>
      <c r="C13" s="108">
        <v>0.62142857142857144</v>
      </c>
      <c r="D13" s="108">
        <v>0.62857142857142856</v>
      </c>
      <c r="I13" s="32"/>
    </row>
    <row r="14" spans="2:9" x14ac:dyDescent="0.3">
      <c r="B14" s="5" t="s">
        <v>19</v>
      </c>
      <c r="C14" s="108">
        <v>0.45413533834586467</v>
      </c>
      <c r="D14" s="108">
        <v>0.38461538461538464</v>
      </c>
      <c r="I14" s="32"/>
    </row>
    <row r="15" spans="2:9" x14ac:dyDescent="0.3">
      <c r="B15" s="5" t="s">
        <v>20</v>
      </c>
      <c r="C15" s="108">
        <v>0.53436807095343686</v>
      </c>
      <c r="D15" s="108">
        <v>0.51851851851851849</v>
      </c>
      <c r="I15" s="32"/>
    </row>
    <row r="16" spans="2:9" x14ac:dyDescent="0.3">
      <c r="B16" s="5" t="s">
        <v>29</v>
      </c>
      <c r="C16" s="108">
        <v>0.52246603970741901</v>
      </c>
      <c r="D16" s="108">
        <v>0.45016077170418006</v>
      </c>
      <c r="I16" s="32"/>
    </row>
    <row r="17" spans="2:9" x14ac:dyDescent="0.3">
      <c r="B17" s="5" t="s">
        <v>21</v>
      </c>
      <c r="C17" s="108">
        <v>0.49235474006116209</v>
      </c>
      <c r="D17" s="108">
        <v>0.48333333333333334</v>
      </c>
      <c r="I17" s="32"/>
    </row>
    <row r="18" spans="2:9" x14ac:dyDescent="0.3">
      <c r="B18" s="5" t="s">
        <v>22</v>
      </c>
      <c r="C18" s="108">
        <v>0.34090909090909088</v>
      </c>
      <c r="D18" s="108">
        <v>0.47916666666666669</v>
      </c>
      <c r="I18" s="32"/>
    </row>
    <row r="19" spans="2:9" x14ac:dyDescent="0.3">
      <c r="B19" s="5" t="s">
        <v>23</v>
      </c>
      <c r="C19" s="108">
        <v>0.54205607476635509</v>
      </c>
      <c r="D19" s="108">
        <v>0.6470588235294118</v>
      </c>
      <c r="I19" s="32"/>
    </row>
    <row r="20" spans="2:9" x14ac:dyDescent="0.3">
      <c r="B20" s="5" t="s">
        <v>24</v>
      </c>
      <c r="C20" s="108">
        <v>0.58379373848987104</v>
      </c>
      <c r="D20" s="108">
        <v>0.61157024793388426</v>
      </c>
      <c r="I20" s="32"/>
    </row>
    <row r="21" spans="2:9" x14ac:dyDescent="0.3">
      <c r="B21" s="5" t="s">
        <v>25</v>
      </c>
      <c r="C21" s="108">
        <v>0.54815695600475622</v>
      </c>
      <c r="D21" s="108">
        <v>0.65079365079365081</v>
      </c>
      <c r="I21" s="32"/>
    </row>
    <row r="22" spans="2:9" x14ac:dyDescent="0.3">
      <c r="B22" s="5" t="s">
        <v>26</v>
      </c>
      <c r="C22" s="108">
        <v>0.5580357142857143</v>
      </c>
      <c r="D22" s="108">
        <v>0.59210526315789469</v>
      </c>
      <c r="I22" s="32"/>
    </row>
    <row r="23" spans="2:9" ht="35.4" customHeight="1" x14ac:dyDescent="0.3">
      <c r="B23" s="93" t="s">
        <v>58</v>
      </c>
      <c r="C23" s="222">
        <v>0.50643554079302466</v>
      </c>
      <c r="D23" s="223">
        <v>0.51272015655577297</v>
      </c>
      <c r="I23" s="32"/>
    </row>
    <row r="24" spans="2:9" x14ac:dyDescent="0.3">
      <c r="I24" s="32"/>
    </row>
    <row r="25" spans="2:9" x14ac:dyDescent="0.3">
      <c r="I25" s="32"/>
    </row>
    <row r="26" spans="2:9" x14ac:dyDescent="0.3">
      <c r="I26" s="32"/>
    </row>
    <row r="27" spans="2:9" x14ac:dyDescent="0.3">
      <c r="I27" s="32"/>
    </row>
    <row r="28" spans="2:9" x14ac:dyDescent="0.3">
      <c r="I28" s="32"/>
    </row>
    <row r="29" spans="2:9" x14ac:dyDescent="0.3">
      <c r="I29" s="32"/>
    </row>
    <row r="30" spans="2:9" x14ac:dyDescent="0.3">
      <c r="I30" s="32"/>
    </row>
    <row r="33" spans="2:4" x14ac:dyDescent="0.3">
      <c r="B33" s="33"/>
      <c r="C33" s="81"/>
      <c r="D33" s="153"/>
    </row>
    <row r="34" spans="2:4" x14ac:dyDescent="0.3">
      <c r="B34" s="39"/>
      <c r="C34" s="82"/>
      <c r="D34" s="155"/>
    </row>
    <row r="35" spans="2:4" x14ac:dyDescent="0.3">
      <c r="B35" s="39"/>
      <c r="C35" s="82"/>
      <c r="D35" s="155"/>
    </row>
    <row r="36" spans="2:4" x14ac:dyDescent="0.3">
      <c r="B36" s="39"/>
      <c r="C36" s="82"/>
      <c r="D36" s="155"/>
    </row>
    <row r="37" spans="2:4" x14ac:dyDescent="0.3">
      <c r="B37" s="39"/>
      <c r="C37" s="82"/>
      <c r="D37" s="155"/>
    </row>
    <row r="38" spans="2:4" x14ac:dyDescent="0.3">
      <c r="B38" s="39"/>
      <c r="C38" s="82"/>
      <c r="D38" s="155"/>
    </row>
    <row r="39" spans="2:4" x14ac:dyDescent="0.3">
      <c r="B39" s="39"/>
      <c r="C39" s="82"/>
      <c r="D39" s="155"/>
    </row>
    <row r="40" spans="2:4" x14ac:dyDescent="0.3">
      <c r="B40" s="39"/>
      <c r="C40" s="82"/>
      <c r="D40" s="155"/>
    </row>
    <row r="41" spans="2:4" x14ac:dyDescent="0.3">
      <c r="B41" s="39"/>
      <c r="C41" s="82"/>
      <c r="D41" s="155"/>
    </row>
    <row r="42" spans="2:4" x14ac:dyDescent="0.3">
      <c r="B42" s="39"/>
      <c r="C42" s="82"/>
      <c r="D42" s="155"/>
    </row>
    <row r="43" spans="2:4" x14ac:dyDescent="0.3">
      <c r="B43" s="39"/>
      <c r="C43" s="82"/>
      <c r="D43" s="155"/>
    </row>
    <row r="44" spans="2:4" x14ac:dyDescent="0.3">
      <c r="B44" s="39"/>
      <c r="C44" s="82"/>
      <c r="D44" s="155"/>
    </row>
    <row r="45" spans="2:4" x14ac:dyDescent="0.3">
      <c r="B45" s="39"/>
      <c r="C45" s="82"/>
      <c r="D45" s="155"/>
    </row>
    <row r="46" spans="2:4" x14ac:dyDescent="0.3">
      <c r="B46" s="39"/>
      <c r="C46" s="82"/>
      <c r="D46" s="155"/>
    </row>
    <row r="47" spans="2:4" x14ac:dyDescent="0.3">
      <c r="B47" s="39"/>
      <c r="C47" s="82"/>
      <c r="D47" s="155"/>
    </row>
    <row r="48" spans="2:4" x14ac:dyDescent="0.3">
      <c r="B48" s="39"/>
      <c r="C48" s="82"/>
      <c r="D48" s="155"/>
    </row>
    <row r="49" spans="2:4" x14ac:dyDescent="0.3">
      <c r="B49" s="38"/>
      <c r="C49" s="45"/>
      <c r="D49" s="154"/>
    </row>
  </sheetData>
  <phoneticPr fontId="13"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DBDE8-3C01-4104-B5BF-BD57F0662B08}">
  <sheetPr codeName="Taul29"/>
  <dimension ref="B2:E9"/>
  <sheetViews>
    <sheetView topLeftCell="B1" workbookViewId="0">
      <selection activeCell="E18" sqref="E18"/>
    </sheetView>
  </sheetViews>
  <sheetFormatPr defaultRowHeight="14.4" x14ac:dyDescent="0.3"/>
  <cols>
    <col min="1" max="1" width="8.88671875" style="32"/>
    <col min="2" max="2" width="22.6640625" style="32" customWidth="1"/>
    <col min="3" max="3" width="8.88671875" style="32"/>
    <col min="4" max="4" width="31" style="32" bestFit="1" customWidth="1"/>
    <col min="5" max="5" width="29" style="32" bestFit="1" customWidth="1"/>
    <col min="6" max="16384" width="8.88671875" style="32"/>
  </cols>
  <sheetData>
    <row r="2" spans="2:5" x14ac:dyDescent="0.3">
      <c r="B2" s="33" t="s">
        <v>214</v>
      </c>
    </row>
    <row r="4" spans="2:5" x14ac:dyDescent="0.3">
      <c r="D4" s="33" t="s">
        <v>123</v>
      </c>
      <c r="E4" s="33" t="s">
        <v>124</v>
      </c>
    </row>
    <row r="5" spans="2:5" x14ac:dyDescent="0.3">
      <c r="C5" s="32">
        <v>2020</v>
      </c>
      <c r="D5" s="64">
        <v>0.49</v>
      </c>
      <c r="E5" s="64">
        <v>0.51</v>
      </c>
    </row>
    <row r="6" spans="2:5" x14ac:dyDescent="0.3">
      <c r="C6" s="32">
        <v>2021</v>
      </c>
      <c r="D6" s="64">
        <v>0.51</v>
      </c>
      <c r="E6" s="64">
        <v>0.53</v>
      </c>
    </row>
    <row r="7" spans="2:5" x14ac:dyDescent="0.3">
      <c r="C7" s="32">
        <v>2022</v>
      </c>
      <c r="D7" s="65">
        <v>0.49009999999999998</v>
      </c>
      <c r="E7" s="65">
        <v>0.49099999999999999</v>
      </c>
    </row>
    <row r="8" spans="2:5" x14ac:dyDescent="0.3">
      <c r="C8" s="32">
        <v>2023</v>
      </c>
      <c r="D8" s="66">
        <v>0.48530000000000001</v>
      </c>
      <c r="E8" s="66">
        <v>0.48430000000000001</v>
      </c>
    </row>
    <row r="9" spans="2:5" x14ac:dyDescent="0.3">
      <c r="C9" s="32">
        <v>2024</v>
      </c>
      <c r="D9" s="11">
        <v>0.50639999999999996</v>
      </c>
      <c r="E9" s="11">
        <v>0.51270000000000004</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B8798-2DF3-4AE2-A0C4-96F6F28F63BB}">
  <sheetPr codeName="Taul32"/>
  <dimension ref="A1:J12"/>
  <sheetViews>
    <sheetView workbookViewId="0">
      <selection sqref="A1:A1048576"/>
    </sheetView>
  </sheetViews>
  <sheetFormatPr defaultRowHeight="14.4" x14ac:dyDescent="0.3"/>
  <cols>
    <col min="1" max="1" width="8.88671875" style="32"/>
    <col min="2" max="2" width="14" customWidth="1"/>
    <col min="3" max="4" width="10.21875" customWidth="1"/>
    <col min="5" max="5" width="14" bestFit="1" customWidth="1"/>
    <col min="6" max="7" width="13.21875" style="32" customWidth="1"/>
    <col min="8" max="8" width="44.77734375" customWidth="1"/>
    <col min="9" max="9" width="18.88671875" customWidth="1"/>
  </cols>
  <sheetData>
    <row r="1" spans="2:10" s="32" customFormat="1" x14ac:dyDescent="0.3">
      <c r="C1" s="16"/>
      <c r="D1" s="16"/>
      <c r="E1" s="16"/>
      <c r="F1" s="16"/>
      <c r="G1" s="16"/>
    </row>
    <row r="2" spans="2:10" s="32" customFormat="1" x14ac:dyDescent="0.3">
      <c r="B2" s="33">
        <v>2024</v>
      </c>
      <c r="C2" s="16"/>
      <c r="D2" s="16"/>
      <c r="E2" s="16"/>
      <c r="F2" s="16"/>
      <c r="G2" s="16"/>
      <c r="I2" s="34" t="s">
        <v>174</v>
      </c>
      <c r="J2" s="32" t="s">
        <v>175</v>
      </c>
    </row>
    <row r="3" spans="2:10" s="32" customFormat="1" ht="19.95" customHeight="1" x14ac:dyDescent="0.3">
      <c r="C3" s="1" t="s">
        <v>52</v>
      </c>
      <c r="D3" s="1" t="s">
        <v>100</v>
      </c>
      <c r="E3" s="39" t="s">
        <v>101</v>
      </c>
      <c r="F3" s="39"/>
      <c r="G3" s="39"/>
      <c r="H3" s="32" t="s">
        <v>217</v>
      </c>
      <c r="I3" s="34">
        <v>7781014.6999999918</v>
      </c>
      <c r="J3" s="126">
        <f>I3/$I$8</f>
        <v>0.16776627296855165</v>
      </c>
    </row>
    <row r="4" spans="2:10" s="32" customFormat="1" ht="19.95" customHeight="1" x14ac:dyDescent="0.3">
      <c r="B4" s="32" t="s">
        <v>103</v>
      </c>
      <c r="C4" s="69">
        <v>0.88000532127178399</v>
      </c>
      <c r="D4" s="69">
        <v>0.89423076923076927</v>
      </c>
      <c r="E4" s="69">
        <v>0.88790141137169309</v>
      </c>
      <c r="F4" s="69"/>
      <c r="G4" s="69"/>
      <c r="H4" s="32" t="s">
        <v>172</v>
      </c>
      <c r="I4" s="34">
        <v>380000</v>
      </c>
      <c r="J4" s="126">
        <f t="shared" ref="J4:J8" si="0">I4/$I$8</f>
        <v>8.1931709662558146E-3</v>
      </c>
    </row>
    <row r="5" spans="2:10" s="32" customFormat="1" ht="19.95" customHeight="1" x14ac:dyDescent="0.3">
      <c r="B5" s="32" t="s">
        <v>99</v>
      </c>
      <c r="C5" s="69">
        <v>4.80244778502062E-2</v>
      </c>
      <c r="D5" s="69">
        <v>4.1666666666666664E-2</v>
      </c>
      <c r="E5" s="69">
        <v>4.6853683342551508E-2</v>
      </c>
      <c r="F5" s="69"/>
      <c r="G5" s="69"/>
      <c r="H5" s="32" t="s">
        <v>171</v>
      </c>
      <c r="I5" s="34">
        <v>2221700</v>
      </c>
      <c r="J5" s="126">
        <f t="shared" si="0"/>
        <v>4.7902020883501428E-2</v>
      </c>
    </row>
    <row r="6" spans="2:10" s="32" customFormat="1" ht="19.95" customHeight="1" x14ac:dyDescent="0.3">
      <c r="B6" s="32" t="s">
        <v>102</v>
      </c>
      <c r="C6" s="69">
        <v>7.0639882932020753E-2</v>
      </c>
      <c r="D6" s="69">
        <v>6.3301282051282048E-2</v>
      </c>
      <c r="E6" s="69">
        <v>6.4628229318004965E-2</v>
      </c>
      <c r="F6" s="69"/>
      <c r="G6" s="69"/>
      <c r="H6" s="32" t="s">
        <v>40</v>
      </c>
      <c r="I6" s="34">
        <v>21403000</v>
      </c>
      <c r="J6" s="126">
        <f t="shared" si="0"/>
        <v>0.46146957418624523</v>
      </c>
    </row>
    <row r="7" spans="2:10" s="32" customFormat="1" ht="19.95" customHeight="1" x14ac:dyDescent="0.3">
      <c r="H7" s="156" t="s">
        <v>173</v>
      </c>
      <c r="I7" s="129">
        <v>14594374.470000044</v>
      </c>
      <c r="J7" s="162">
        <f t="shared" si="0"/>
        <v>0.31466896099544589</v>
      </c>
    </row>
    <row r="8" spans="2:10" s="32" customFormat="1" ht="19.95" customHeight="1" x14ac:dyDescent="0.3">
      <c r="C8" s="16"/>
      <c r="D8" s="16"/>
      <c r="E8" s="16"/>
      <c r="F8" s="16"/>
      <c r="G8" s="16"/>
      <c r="H8" s="32" t="s">
        <v>8</v>
      </c>
      <c r="I8" s="34">
        <f>SUM(I3:I7)</f>
        <v>46380089.170000032</v>
      </c>
      <c r="J8" s="126">
        <f t="shared" si="0"/>
        <v>1</v>
      </c>
    </row>
    <row r="9" spans="2:10" s="32" customFormat="1" x14ac:dyDescent="0.3">
      <c r="C9" s="16"/>
      <c r="D9" s="16"/>
      <c r="E9" s="16"/>
      <c r="F9" s="16"/>
      <c r="G9" s="16"/>
      <c r="I9" s="34"/>
    </row>
    <row r="10" spans="2:10" s="32" customFormat="1" x14ac:dyDescent="0.3">
      <c r="C10" s="16"/>
      <c r="D10" s="16"/>
      <c r="E10" s="16"/>
      <c r="F10" s="16"/>
      <c r="G10" s="16"/>
      <c r="I10" s="34"/>
    </row>
    <row r="11" spans="2:10" x14ac:dyDescent="0.3">
      <c r="H11" t="s">
        <v>215</v>
      </c>
    </row>
    <row r="12" spans="2:10" x14ac:dyDescent="0.3">
      <c r="H12" t="s">
        <v>216</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EC9C7-6FAF-4D76-8B12-62233BD04E6B}">
  <sheetPr codeName="Taul30"/>
  <dimension ref="A2:M28"/>
  <sheetViews>
    <sheetView topLeftCell="A4" workbookViewId="0">
      <selection activeCell="A29" sqref="A29:XFD51"/>
    </sheetView>
  </sheetViews>
  <sheetFormatPr defaultRowHeight="14.4" x14ac:dyDescent="0.3"/>
  <cols>
    <col min="1" max="1" width="8.88671875" style="32"/>
    <col min="2" max="2" width="28.88671875" style="32" customWidth="1"/>
    <col min="3" max="3" width="32.88671875" style="16" bestFit="1" customWidth="1"/>
    <col min="4" max="4" width="33.6640625" style="16" customWidth="1"/>
    <col min="5" max="5" width="25.33203125" style="16" customWidth="1"/>
    <col min="6" max="6" width="8.88671875" style="16"/>
    <col min="7" max="7" width="8.88671875" style="32"/>
    <col min="8" max="8" width="18.33203125" style="32" customWidth="1"/>
    <col min="9" max="9" width="17.33203125" style="32" customWidth="1"/>
    <col min="10" max="10" width="16.5546875" style="32" customWidth="1"/>
    <col min="11" max="11" width="8.88671875" style="32"/>
    <col min="12" max="12" width="8.88671875" style="16"/>
    <col min="13" max="16384" width="8.88671875" style="32"/>
  </cols>
  <sheetData>
    <row r="2" spans="2:12" x14ac:dyDescent="0.3">
      <c r="B2" s="33" t="s">
        <v>198</v>
      </c>
      <c r="F2" s="4"/>
    </row>
    <row r="3" spans="2:12" x14ac:dyDescent="0.3">
      <c r="I3" s="16"/>
      <c r="L3" s="32"/>
    </row>
    <row r="4" spans="2:12" x14ac:dyDescent="0.3">
      <c r="B4" s="33"/>
      <c r="C4" s="49" t="s">
        <v>92</v>
      </c>
      <c r="D4" s="49" t="s">
        <v>93</v>
      </c>
      <c r="I4" s="16"/>
      <c r="L4" s="32"/>
    </row>
    <row r="5" spans="2:12" x14ac:dyDescent="0.3">
      <c r="B5" s="58" t="s">
        <v>14</v>
      </c>
      <c r="C5" s="54">
        <v>2.2727272727272728E-2</v>
      </c>
      <c r="D5" s="54">
        <v>0.125</v>
      </c>
      <c r="I5" s="16"/>
      <c r="L5" s="32"/>
    </row>
    <row r="6" spans="2:12" x14ac:dyDescent="0.3">
      <c r="B6" s="58" t="s">
        <v>15</v>
      </c>
      <c r="C6" s="54">
        <v>4.8632218844984802E-2</v>
      </c>
      <c r="D6" s="54">
        <v>2.6315789473684209E-2</v>
      </c>
      <c r="I6" s="16"/>
      <c r="L6" s="32"/>
    </row>
    <row r="7" spans="2:12" x14ac:dyDescent="0.3">
      <c r="B7" s="58" t="s">
        <v>16</v>
      </c>
      <c r="C7" s="54">
        <v>4.2838874680306907E-2</v>
      </c>
      <c r="D7" s="54">
        <v>4.9868766404199474E-2</v>
      </c>
      <c r="I7" s="16"/>
      <c r="L7" s="32"/>
    </row>
    <row r="8" spans="2:12" x14ac:dyDescent="0.3">
      <c r="B8" s="58" t="s">
        <v>17</v>
      </c>
      <c r="C8" s="54">
        <v>5.3822937625754526E-2</v>
      </c>
      <c r="D8" s="54">
        <v>3.8834951456310676E-2</v>
      </c>
      <c r="I8" s="16"/>
      <c r="L8" s="32"/>
    </row>
    <row r="9" spans="2:12" x14ac:dyDescent="0.3">
      <c r="B9" s="58" t="s">
        <v>18</v>
      </c>
      <c r="C9" s="54">
        <v>4.398826979472141E-2</v>
      </c>
      <c r="D9" s="54">
        <v>1.8181818181818181E-2</v>
      </c>
      <c r="I9" s="16"/>
      <c r="L9" s="32"/>
    </row>
    <row r="10" spans="2:12" x14ac:dyDescent="0.3">
      <c r="B10" s="58" t="s">
        <v>19</v>
      </c>
      <c r="C10" s="54">
        <v>7.0093457943925228E-2</v>
      </c>
      <c r="D10" s="54">
        <v>7.407407407407407E-2</v>
      </c>
      <c r="I10" s="16"/>
      <c r="L10" s="32"/>
    </row>
    <row r="11" spans="2:12" x14ac:dyDescent="0.3">
      <c r="B11" s="58" t="s">
        <v>20</v>
      </c>
      <c r="C11" s="54">
        <v>2.570694087403599E-2</v>
      </c>
      <c r="D11" s="54">
        <v>0</v>
      </c>
      <c r="I11" s="16"/>
      <c r="L11" s="32"/>
    </row>
    <row r="12" spans="2:12" x14ac:dyDescent="0.3">
      <c r="B12" s="58" t="s">
        <v>29</v>
      </c>
      <c r="C12" s="54">
        <v>4.3806646525679761E-2</v>
      </c>
      <c r="D12" s="54">
        <v>3.125E-2</v>
      </c>
      <c r="I12" s="16"/>
      <c r="L12" s="32"/>
    </row>
    <row r="13" spans="2:12" x14ac:dyDescent="0.3">
      <c r="B13" s="58" t="s">
        <v>21</v>
      </c>
      <c r="C13" s="54">
        <v>4.2904290429042903E-2</v>
      </c>
      <c r="D13" s="54">
        <v>0.02</v>
      </c>
      <c r="I13" s="16"/>
      <c r="L13" s="32"/>
    </row>
    <row r="14" spans="2:12" x14ac:dyDescent="0.3">
      <c r="B14" s="58" t="s">
        <v>22</v>
      </c>
      <c r="C14" s="54">
        <v>4.4642857142857144E-2</v>
      </c>
      <c r="D14" s="54">
        <v>7.1428571428571425E-2</v>
      </c>
      <c r="I14" s="16"/>
      <c r="L14" s="32"/>
    </row>
    <row r="15" spans="2:12" x14ac:dyDescent="0.3">
      <c r="B15" s="58" t="s">
        <v>23</v>
      </c>
      <c r="C15" s="54">
        <v>0.05</v>
      </c>
      <c r="D15" s="54">
        <v>6.25E-2</v>
      </c>
      <c r="I15" s="16"/>
      <c r="L15" s="32"/>
    </row>
    <row r="16" spans="2:12" x14ac:dyDescent="0.3">
      <c r="B16" s="58" t="s">
        <v>24</v>
      </c>
      <c r="C16" s="54">
        <v>3.5143769968051117E-2</v>
      </c>
      <c r="D16" s="54">
        <v>3.0303030303030304E-2</v>
      </c>
      <c r="I16" s="16"/>
      <c r="L16" s="32"/>
    </row>
    <row r="17" spans="1:13" x14ac:dyDescent="0.3">
      <c r="B17" s="58" t="s">
        <v>25</v>
      </c>
      <c r="C17" s="54">
        <v>5.1587301587301584E-2</v>
      </c>
      <c r="D17" s="54">
        <v>8.3333333333333329E-2</v>
      </c>
      <c r="I17" s="16"/>
      <c r="L17" s="32"/>
    </row>
    <row r="18" spans="1:13" x14ac:dyDescent="0.3">
      <c r="B18" s="58" t="s">
        <v>26</v>
      </c>
      <c r="C18" s="54">
        <v>6.7796610169491525E-2</v>
      </c>
      <c r="D18" s="54">
        <v>3.0769230769230771E-2</v>
      </c>
      <c r="I18" s="16"/>
      <c r="L18" s="32"/>
    </row>
    <row r="19" spans="1:13" x14ac:dyDescent="0.3">
      <c r="B19" s="55" t="s">
        <v>94</v>
      </c>
      <c r="C19" s="56">
        <v>4.7625382466409474E-2</v>
      </c>
      <c r="D19" s="56">
        <v>4.1666666666666664E-2</v>
      </c>
      <c r="I19" s="16"/>
      <c r="L19" s="32"/>
    </row>
    <row r="21" spans="1:13" x14ac:dyDescent="0.3">
      <c r="B21" s="32" t="s">
        <v>95</v>
      </c>
    </row>
    <row r="22" spans="1:13" x14ac:dyDescent="0.3">
      <c r="B22" s="32" t="s">
        <v>142</v>
      </c>
    </row>
    <row r="28" spans="1:13" s="16" customFormat="1" x14ac:dyDescent="0.3">
      <c r="A28" s="32"/>
      <c r="B28" s="58"/>
      <c r="G28" s="32"/>
      <c r="H28" s="32"/>
      <c r="I28" s="32"/>
      <c r="J28" s="32"/>
      <c r="K28" s="32"/>
      <c r="M28" s="32"/>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4A38B-700E-4156-BAB1-3916EA90DDA7}">
  <dimension ref="B2:I11"/>
  <sheetViews>
    <sheetView workbookViewId="0">
      <selection activeCell="H44" sqref="H44"/>
    </sheetView>
  </sheetViews>
  <sheetFormatPr defaultRowHeight="14.4" x14ac:dyDescent="0.3"/>
  <cols>
    <col min="1" max="1" width="8.88671875" style="32"/>
    <col min="2" max="2" width="10.88671875" style="32" customWidth="1"/>
    <col min="3" max="3" width="8.88671875" style="32"/>
    <col min="4" max="4" width="25.88671875" style="32" bestFit="1" customWidth="1"/>
    <col min="5" max="5" width="23.6640625" style="32" bestFit="1" customWidth="1"/>
    <col min="6" max="16384" width="8.88671875" style="32"/>
  </cols>
  <sheetData>
    <row r="2" spans="2:9" x14ac:dyDescent="0.3">
      <c r="B2" s="33" t="s">
        <v>220</v>
      </c>
    </row>
    <row r="4" spans="2:9" x14ac:dyDescent="0.3">
      <c r="D4" s="33" t="s">
        <v>199</v>
      </c>
      <c r="E4" s="33" t="s">
        <v>200</v>
      </c>
    </row>
    <row r="5" spans="2:9" x14ac:dyDescent="0.3">
      <c r="C5" s="32">
        <v>2020</v>
      </c>
      <c r="D5" s="54">
        <f>261/5412</f>
        <v>4.8226164079822616E-2</v>
      </c>
      <c r="E5" s="54">
        <f>78/1506</f>
        <v>5.1792828685258967E-2</v>
      </c>
    </row>
    <row r="6" spans="2:9" x14ac:dyDescent="0.3">
      <c r="C6" s="32">
        <v>2021</v>
      </c>
      <c r="D6" s="54">
        <v>4.7E-2</v>
      </c>
      <c r="E6" s="54">
        <v>4.2999999999999997E-2</v>
      </c>
    </row>
    <row r="7" spans="2:9" x14ac:dyDescent="0.3">
      <c r="C7" s="32">
        <v>2022</v>
      </c>
      <c r="D7" s="54">
        <v>5.5691180958193469E-2</v>
      </c>
      <c r="E7" s="54">
        <v>6.0939794419970633E-2</v>
      </c>
      <c r="H7" s="54"/>
      <c r="I7" s="54"/>
    </row>
    <row r="8" spans="2:9" x14ac:dyDescent="0.3">
      <c r="C8" s="32">
        <v>2023</v>
      </c>
      <c r="D8" s="54">
        <v>4.4055201698513798E-2</v>
      </c>
      <c r="E8" s="54">
        <v>4.3997017151379568E-2</v>
      </c>
      <c r="H8" s="54"/>
      <c r="I8" s="54"/>
    </row>
    <row r="9" spans="2:9" x14ac:dyDescent="0.3">
      <c r="C9" s="32">
        <v>2024</v>
      </c>
      <c r="D9" s="69">
        <v>4.7625382466409474E-2</v>
      </c>
      <c r="E9" s="69">
        <v>4.1666666666666664E-2</v>
      </c>
    </row>
    <row r="10" spans="2:9" x14ac:dyDescent="0.3">
      <c r="D10" s="69"/>
      <c r="E10" s="69"/>
    </row>
    <row r="11" spans="2:9" x14ac:dyDescent="0.3">
      <c r="B11" s="32" t="s">
        <v>107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8A8BA-C86A-41BC-BDD4-8CAC5CCCD025}">
  <sheetPr codeName="Taul31"/>
  <dimension ref="B2:F29"/>
  <sheetViews>
    <sheetView zoomScaleNormal="100" workbookViewId="0">
      <selection activeCell="A30" sqref="A30:XFD49"/>
    </sheetView>
  </sheetViews>
  <sheetFormatPr defaultRowHeight="14.4" x14ac:dyDescent="0.3"/>
  <cols>
    <col min="1" max="1" width="8.88671875" style="32"/>
    <col min="2" max="2" width="27.88671875" style="32" customWidth="1"/>
    <col min="3" max="4" width="32.5546875" style="16" customWidth="1"/>
    <col min="5" max="6" width="25.88671875" style="16" customWidth="1"/>
    <col min="7" max="7" width="17" style="32" customWidth="1"/>
    <col min="8" max="16384" width="8.88671875" style="32"/>
  </cols>
  <sheetData>
    <row r="2" spans="2:4" x14ac:dyDescent="0.3">
      <c r="B2" s="33" t="s">
        <v>177</v>
      </c>
    </row>
    <row r="5" spans="2:4" x14ac:dyDescent="0.3">
      <c r="C5" s="49" t="s">
        <v>96</v>
      </c>
      <c r="D5" s="49" t="s">
        <v>97</v>
      </c>
    </row>
    <row r="6" spans="2:4" x14ac:dyDescent="0.3">
      <c r="B6" s="32" t="s">
        <v>14</v>
      </c>
      <c r="C6" s="69">
        <v>0.11363636363636363</v>
      </c>
      <c r="D6" s="69">
        <v>0</v>
      </c>
    </row>
    <row r="7" spans="2:4" x14ac:dyDescent="0.3">
      <c r="B7" s="32" t="s">
        <v>15</v>
      </c>
      <c r="C7" s="69">
        <v>3.9513677811550151E-2</v>
      </c>
      <c r="D7" s="69">
        <v>2.6315789473684209E-2</v>
      </c>
    </row>
    <row r="8" spans="2:4" x14ac:dyDescent="0.3">
      <c r="B8" s="32" t="s">
        <v>16</v>
      </c>
      <c r="C8" s="69">
        <v>1.9181585677749361E-2</v>
      </c>
      <c r="D8" s="69">
        <v>1.5748031496062992E-2</v>
      </c>
    </row>
    <row r="9" spans="2:4" x14ac:dyDescent="0.3">
      <c r="B9" s="32" t="s">
        <v>17</v>
      </c>
      <c r="C9" s="69">
        <v>9.3058350100603621E-2</v>
      </c>
      <c r="D9" s="69">
        <v>9.3851132686084138E-2</v>
      </c>
    </row>
    <row r="10" spans="2:4" x14ac:dyDescent="0.3">
      <c r="B10" s="32" t="s">
        <v>18</v>
      </c>
      <c r="C10" s="69">
        <v>0.11143695014662756</v>
      </c>
      <c r="D10" s="69">
        <v>0.10909090909090909</v>
      </c>
    </row>
    <row r="11" spans="2:4" x14ac:dyDescent="0.3">
      <c r="B11" s="32" t="s">
        <v>19</v>
      </c>
      <c r="C11" s="69">
        <v>0.14719626168224298</v>
      </c>
      <c r="D11" s="69">
        <v>0.14814814814814814</v>
      </c>
    </row>
    <row r="12" spans="2:4" x14ac:dyDescent="0.3">
      <c r="B12" s="32" t="s">
        <v>20</v>
      </c>
      <c r="C12" s="69">
        <v>8.4832904884318772E-2</v>
      </c>
      <c r="D12" s="69">
        <v>9.8360655737704916E-2</v>
      </c>
    </row>
    <row r="13" spans="2:4" x14ac:dyDescent="0.3">
      <c r="B13" s="32" t="s">
        <v>29</v>
      </c>
      <c r="C13" s="69">
        <v>7.3262839879154079E-2</v>
      </c>
      <c r="D13" s="69">
        <v>8.59375E-2</v>
      </c>
    </row>
    <row r="14" spans="2:4" x14ac:dyDescent="0.3">
      <c r="B14" s="32" t="s">
        <v>21</v>
      </c>
      <c r="C14" s="69">
        <v>5.6105610561056105E-2</v>
      </c>
      <c r="D14" s="69">
        <v>0.04</v>
      </c>
    </row>
    <row r="15" spans="2:4" x14ac:dyDescent="0.3">
      <c r="B15" s="32" t="s">
        <v>22</v>
      </c>
      <c r="C15" s="69">
        <v>5.3571428571428568E-2</v>
      </c>
      <c r="D15" s="69">
        <v>7.1428571428571425E-2</v>
      </c>
    </row>
    <row r="16" spans="2:4" x14ac:dyDescent="0.3">
      <c r="B16" s="32" t="s">
        <v>23</v>
      </c>
      <c r="C16" s="69">
        <v>7.0000000000000007E-2</v>
      </c>
      <c r="D16" s="69">
        <v>0</v>
      </c>
    </row>
    <row r="17" spans="2:6" x14ac:dyDescent="0.3">
      <c r="B17" s="32" t="s">
        <v>24</v>
      </c>
      <c r="C17" s="69">
        <v>9.5846645367412137E-2</v>
      </c>
      <c r="D17" s="69">
        <v>3.0303030303030304E-2</v>
      </c>
      <c r="F17" s="32"/>
    </row>
    <row r="18" spans="2:6" x14ac:dyDescent="0.3">
      <c r="B18" s="32" t="s">
        <v>25</v>
      </c>
      <c r="C18" s="69">
        <v>4.7619047619047616E-2</v>
      </c>
      <c r="D18" s="69">
        <v>5.5555555555555552E-2</v>
      </c>
      <c r="F18" s="32"/>
    </row>
    <row r="19" spans="2:6" x14ac:dyDescent="0.3">
      <c r="B19" s="32" t="s">
        <v>26</v>
      </c>
      <c r="C19" s="69">
        <v>0.10895883777239709</v>
      </c>
      <c r="D19" s="69">
        <v>0.12307692307692308</v>
      </c>
    </row>
    <row r="20" spans="2:6" x14ac:dyDescent="0.3">
      <c r="B20" s="70" t="s">
        <v>98</v>
      </c>
      <c r="C20" s="56">
        <v>7.0639882932020753E-2</v>
      </c>
      <c r="D20" s="56">
        <v>6.3301282051282048E-2</v>
      </c>
    </row>
    <row r="21" spans="2:6" x14ac:dyDescent="0.3">
      <c r="B21" s="19"/>
    </row>
    <row r="22" spans="2:6" x14ac:dyDescent="0.3">
      <c r="B22" s="32" t="s">
        <v>139</v>
      </c>
    </row>
    <row r="23" spans="2:6" x14ac:dyDescent="0.3">
      <c r="B23" s="19" t="s">
        <v>176</v>
      </c>
    </row>
    <row r="24" spans="2:6" x14ac:dyDescent="0.3">
      <c r="B24" s="19" t="s">
        <v>140</v>
      </c>
    </row>
    <row r="28" spans="2:6" x14ac:dyDescent="0.3">
      <c r="B28" s="33"/>
    </row>
    <row r="29" spans="2:6" x14ac:dyDescent="0.3">
      <c r="B29" s="33"/>
    </row>
  </sheetData>
  <sortState xmlns:xlrd2="http://schemas.microsoft.com/office/spreadsheetml/2017/richdata2" ref="B46:B49">
    <sortCondition ref="B46:B4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4E08C-0DB2-44CD-80FB-4F566638315B}">
  <sheetPr codeName="Taul5"/>
  <dimension ref="B2:H41"/>
  <sheetViews>
    <sheetView zoomScaleNormal="100" workbookViewId="0">
      <selection activeCell="F46" sqref="F46"/>
    </sheetView>
  </sheetViews>
  <sheetFormatPr defaultRowHeight="14.4" x14ac:dyDescent="0.3"/>
  <cols>
    <col min="3" max="3" width="14.5546875" bestFit="1" customWidth="1"/>
    <col min="4" max="4" width="11.5546875" bestFit="1" customWidth="1"/>
    <col min="5" max="5" width="8.6640625" bestFit="1" customWidth="1"/>
  </cols>
  <sheetData>
    <row r="2" spans="2:8" x14ac:dyDescent="0.3">
      <c r="B2" s="3" t="s">
        <v>210</v>
      </c>
    </row>
    <row r="4" spans="2:8" x14ac:dyDescent="0.3">
      <c r="B4" s="158"/>
      <c r="C4" s="158"/>
      <c r="D4" s="33" t="s">
        <v>50</v>
      </c>
      <c r="E4" s="33" t="s">
        <v>51</v>
      </c>
      <c r="F4" s="158"/>
      <c r="G4" s="158"/>
      <c r="H4" s="158"/>
    </row>
    <row r="5" spans="2:8" x14ac:dyDescent="0.3">
      <c r="B5" s="158"/>
      <c r="C5" s="158">
        <v>2020</v>
      </c>
      <c r="D5" s="164">
        <v>11530</v>
      </c>
      <c r="E5" s="164">
        <v>2504</v>
      </c>
      <c r="F5" s="158"/>
      <c r="G5" s="158"/>
      <c r="H5" s="158"/>
    </row>
    <row r="6" spans="2:8" x14ac:dyDescent="0.3">
      <c r="B6" s="158"/>
      <c r="C6" s="158">
        <v>2021</v>
      </c>
      <c r="D6" s="164">
        <v>13144</v>
      </c>
      <c r="E6" s="164">
        <v>2506</v>
      </c>
      <c r="F6" s="158"/>
      <c r="G6" s="158"/>
      <c r="H6" s="158"/>
    </row>
    <row r="7" spans="2:8" x14ac:dyDescent="0.3">
      <c r="B7" s="158"/>
      <c r="C7" s="158">
        <v>2022</v>
      </c>
      <c r="D7" s="164">
        <v>13388</v>
      </c>
      <c r="E7" s="164">
        <v>2466</v>
      </c>
      <c r="F7" s="158"/>
      <c r="G7" s="158"/>
      <c r="H7" s="158"/>
    </row>
    <row r="8" spans="2:8" x14ac:dyDescent="0.3">
      <c r="B8" s="158"/>
      <c r="C8" s="158">
        <v>2023</v>
      </c>
      <c r="D8" s="164">
        <v>16468</v>
      </c>
      <c r="E8" s="164">
        <v>2431</v>
      </c>
      <c r="F8" s="158"/>
      <c r="G8" s="158"/>
      <c r="H8" s="158"/>
    </row>
    <row r="9" spans="2:8" x14ac:dyDescent="0.3">
      <c r="B9" s="158"/>
      <c r="C9" s="158">
        <v>2024</v>
      </c>
      <c r="D9" s="164">
        <v>15526</v>
      </c>
      <c r="E9" s="164">
        <v>2169</v>
      </c>
      <c r="F9" s="158"/>
      <c r="G9" s="158"/>
      <c r="H9" s="158"/>
    </row>
    <row r="10" spans="2:8" x14ac:dyDescent="0.3">
      <c r="B10" s="158"/>
      <c r="C10" s="158"/>
      <c r="D10" s="158"/>
      <c r="E10" s="158"/>
      <c r="F10" s="158"/>
      <c r="G10" s="158"/>
      <c r="H10" s="158"/>
    </row>
    <row r="11" spans="2:8" x14ac:dyDescent="0.3">
      <c r="B11" s="158" t="s">
        <v>126</v>
      </c>
      <c r="C11" s="158"/>
      <c r="D11" s="158"/>
      <c r="E11" s="158"/>
      <c r="F11" s="158"/>
      <c r="G11" s="158"/>
      <c r="H11" s="158"/>
    </row>
    <row r="12" spans="2:8" x14ac:dyDescent="0.3">
      <c r="B12" s="158"/>
      <c r="C12" s="158"/>
      <c r="D12" s="158"/>
      <c r="E12" s="158"/>
      <c r="F12" s="158"/>
      <c r="G12" s="158"/>
      <c r="H12" s="158"/>
    </row>
    <row r="13" spans="2:8" x14ac:dyDescent="0.3">
      <c r="B13" s="158"/>
      <c r="C13" s="158"/>
      <c r="D13" s="158"/>
      <c r="E13" s="158"/>
      <c r="F13" s="158"/>
      <c r="G13" s="158"/>
      <c r="H13" s="158"/>
    </row>
    <row r="14" spans="2:8" x14ac:dyDescent="0.3">
      <c r="B14" s="158"/>
      <c r="C14" s="158"/>
      <c r="D14" s="158"/>
      <c r="E14" s="158"/>
      <c r="F14" s="158"/>
      <c r="G14" s="158"/>
      <c r="H14" s="158"/>
    </row>
    <row r="16" spans="2:8" x14ac:dyDescent="0.3">
      <c r="D16" s="6"/>
      <c r="E16" s="6"/>
    </row>
    <row r="17" spans="2:5" x14ac:dyDescent="0.3">
      <c r="D17" s="6"/>
      <c r="E17" s="6"/>
    </row>
    <row r="18" spans="2:5" x14ac:dyDescent="0.3">
      <c r="D18" s="6"/>
      <c r="E18" s="6"/>
    </row>
    <row r="19" spans="2:5" x14ac:dyDescent="0.3">
      <c r="D19" s="6"/>
      <c r="E19" s="6"/>
    </row>
    <row r="20" spans="2:5" x14ac:dyDescent="0.3">
      <c r="D20" s="6"/>
      <c r="E20" s="6"/>
    </row>
    <row r="21" spans="2:5" x14ac:dyDescent="0.3">
      <c r="D21" s="6"/>
      <c r="E21" s="6"/>
    </row>
    <row r="22" spans="2:5" x14ac:dyDescent="0.3">
      <c r="D22" s="6"/>
      <c r="E22" s="6"/>
    </row>
    <row r="25" spans="2:5" x14ac:dyDescent="0.3">
      <c r="B25" s="30"/>
    </row>
    <row r="39" spans="3:4" x14ac:dyDescent="0.3">
      <c r="C39" s="6"/>
      <c r="D39" s="6"/>
    </row>
    <row r="40" spans="3:4" x14ac:dyDescent="0.3">
      <c r="C40" s="6"/>
      <c r="D40" s="6"/>
    </row>
    <row r="41" spans="3:4" x14ac:dyDescent="0.3">
      <c r="C41" s="6"/>
      <c r="D41" s="6"/>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C61C9-AE57-4215-A130-929DBCB7709F}">
  <dimension ref="B2:D28"/>
  <sheetViews>
    <sheetView workbookViewId="0">
      <selection activeCell="F12" sqref="F12"/>
    </sheetView>
  </sheetViews>
  <sheetFormatPr defaultRowHeight="14.4" x14ac:dyDescent="0.3"/>
  <cols>
    <col min="1" max="2" width="8.88671875" style="32"/>
    <col min="3" max="3" width="23.88671875" style="16" bestFit="1" customWidth="1"/>
    <col min="4" max="4" width="21.88671875" style="16" bestFit="1" customWidth="1"/>
    <col min="5" max="16384" width="8.88671875" style="32"/>
  </cols>
  <sheetData>
    <row r="2" spans="2:4" x14ac:dyDescent="0.3">
      <c r="B2" s="33" t="s">
        <v>219</v>
      </c>
    </row>
    <row r="4" spans="2:4" x14ac:dyDescent="0.3">
      <c r="C4" s="83" t="s">
        <v>201</v>
      </c>
      <c r="D4" s="83" t="s">
        <v>202</v>
      </c>
    </row>
    <row r="5" spans="2:4" x14ac:dyDescent="0.3">
      <c r="B5" s="32">
        <v>2020</v>
      </c>
      <c r="C5" s="54">
        <f>294/5412</f>
        <v>5.432372505543237E-2</v>
      </c>
      <c r="D5" s="54">
        <f>77/1506</f>
        <v>5.1128818061088981E-2</v>
      </c>
    </row>
    <row r="6" spans="2:4" x14ac:dyDescent="0.3">
      <c r="B6" s="32">
        <v>2021</v>
      </c>
      <c r="C6" s="54">
        <v>6.7000000000000004E-2</v>
      </c>
      <c r="D6" s="54">
        <v>5.0999999999999997E-2</v>
      </c>
    </row>
    <row r="7" spans="2:4" x14ac:dyDescent="0.3">
      <c r="B7" s="32">
        <v>2022</v>
      </c>
      <c r="C7" s="54">
        <v>6.4540738480317369E-2</v>
      </c>
      <c r="D7" s="54">
        <v>5.2863436123348019E-2</v>
      </c>
    </row>
    <row r="8" spans="2:4" x14ac:dyDescent="0.3">
      <c r="B8" s="32">
        <v>2023</v>
      </c>
      <c r="C8" s="54">
        <v>7.0196390658174096E-2</v>
      </c>
      <c r="D8" s="54">
        <v>6.4131245339299037E-2</v>
      </c>
    </row>
    <row r="9" spans="2:4" x14ac:dyDescent="0.3">
      <c r="B9" s="32">
        <v>2024</v>
      </c>
      <c r="C9" s="54">
        <v>7.0639882932020753E-2</v>
      </c>
      <c r="D9" s="54">
        <v>6.3301282051282048E-2</v>
      </c>
    </row>
    <row r="11" spans="2:4" x14ac:dyDescent="0.3">
      <c r="B11" s="32" t="s">
        <v>203</v>
      </c>
    </row>
    <row r="12" spans="2:4" x14ac:dyDescent="0.3">
      <c r="B12" s="32" t="s">
        <v>204</v>
      </c>
    </row>
    <row r="16" spans="2:4" s="16" customFormat="1" x14ac:dyDescent="0.3">
      <c r="B16" s="32"/>
    </row>
    <row r="17" spans="2:2" s="16" customFormat="1" x14ac:dyDescent="0.3">
      <c r="B17" s="32"/>
    </row>
    <row r="18" spans="2:2" s="16" customFormat="1" x14ac:dyDescent="0.3">
      <c r="B18" s="32"/>
    </row>
    <row r="19" spans="2:2" s="16" customFormat="1" x14ac:dyDescent="0.3">
      <c r="B19" s="32"/>
    </row>
    <row r="20" spans="2:2" s="16" customFormat="1" x14ac:dyDescent="0.3">
      <c r="B20" s="32"/>
    </row>
    <row r="21" spans="2:2" s="16" customFormat="1" x14ac:dyDescent="0.3">
      <c r="B21" s="32"/>
    </row>
    <row r="22" spans="2:2" s="16" customFormat="1" x14ac:dyDescent="0.3">
      <c r="B22" s="32"/>
    </row>
    <row r="23" spans="2:2" s="16" customFormat="1" x14ac:dyDescent="0.3">
      <c r="B23" s="32"/>
    </row>
    <row r="24" spans="2:2" s="16" customFormat="1" x14ac:dyDescent="0.3">
      <c r="B24" s="32"/>
    </row>
    <row r="25" spans="2:2" s="16" customFormat="1" x14ac:dyDescent="0.3">
      <c r="B25" s="32"/>
    </row>
    <row r="26" spans="2:2" s="16" customFormat="1" x14ac:dyDescent="0.3">
      <c r="B26" s="32"/>
    </row>
    <row r="28" spans="2:2" s="16" customFormat="1" x14ac:dyDescent="0.3">
      <c r="B28" s="32"/>
    </row>
  </sheetData>
  <pageMargins left="0.7" right="0.7" top="0.75" bottom="0.75" header="0.3" footer="0.3"/>
  <pageSetup paperSize="9"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04918-0175-45B0-8A05-1CAE761622F8}">
  <sheetPr codeName="Taul33"/>
  <dimension ref="B3:D25"/>
  <sheetViews>
    <sheetView topLeftCell="A3" workbookViewId="0">
      <selection activeCell="A24" sqref="A24"/>
    </sheetView>
  </sheetViews>
  <sheetFormatPr defaultRowHeight="14.4" x14ac:dyDescent="0.3"/>
  <cols>
    <col min="1" max="1" width="8.88671875" style="32"/>
    <col min="2" max="2" width="28.33203125" style="32" customWidth="1"/>
    <col min="3" max="3" width="35.44140625" style="32" customWidth="1"/>
    <col min="4" max="4" width="33.44140625" style="32" customWidth="1"/>
    <col min="5" max="5" width="24.109375" style="32" customWidth="1"/>
    <col min="6" max="16384" width="8.88671875" style="32"/>
  </cols>
  <sheetData>
    <row r="3" spans="2:4" x14ac:dyDescent="0.3">
      <c r="B3" s="33" t="s">
        <v>178</v>
      </c>
    </row>
    <row r="5" spans="2:4" x14ac:dyDescent="0.3">
      <c r="C5" s="67" t="s">
        <v>104</v>
      </c>
      <c r="D5" s="67" t="s">
        <v>105</v>
      </c>
    </row>
    <row r="6" spans="2:4" x14ac:dyDescent="0.3">
      <c r="B6" s="19" t="s">
        <v>22</v>
      </c>
      <c r="C6" s="54">
        <v>0.35714285714285715</v>
      </c>
      <c r="D6" s="54">
        <v>0.14285714285714285</v>
      </c>
    </row>
    <row r="7" spans="2:4" x14ac:dyDescent="0.3">
      <c r="B7" s="19" t="s">
        <v>24</v>
      </c>
      <c r="C7" s="54">
        <v>0.34504792332268369</v>
      </c>
      <c r="D7" s="54">
        <v>0.27272727272727271</v>
      </c>
    </row>
    <row r="8" spans="2:4" x14ac:dyDescent="0.3">
      <c r="B8" s="19" t="s">
        <v>29</v>
      </c>
      <c r="C8" s="54">
        <v>0.28021148036253779</v>
      </c>
      <c r="D8" s="54">
        <v>0.21875</v>
      </c>
    </row>
    <row r="9" spans="2:4" x14ac:dyDescent="0.3">
      <c r="B9" s="19" t="s">
        <v>26</v>
      </c>
      <c r="C9" s="54">
        <v>0.25181598062953997</v>
      </c>
      <c r="D9" s="54">
        <v>0.27692307692307694</v>
      </c>
    </row>
    <row r="10" spans="2:4" x14ac:dyDescent="0.3">
      <c r="B10" s="19" t="s">
        <v>21</v>
      </c>
      <c r="C10" s="54">
        <v>0.24752475247524752</v>
      </c>
      <c r="D10" s="54">
        <v>0.2</v>
      </c>
    </row>
    <row r="11" spans="2:4" x14ac:dyDescent="0.3">
      <c r="B11" s="19" t="s">
        <v>19</v>
      </c>
      <c r="C11" s="54">
        <v>0.20560747663551401</v>
      </c>
      <c r="D11" s="54">
        <v>0.18518518518518517</v>
      </c>
    </row>
    <row r="12" spans="2:4" x14ac:dyDescent="0.3">
      <c r="B12" s="19" t="s">
        <v>18</v>
      </c>
      <c r="C12" s="54">
        <v>0.20527859237536658</v>
      </c>
      <c r="D12" s="54">
        <v>0.2</v>
      </c>
    </row>
    <row r="13" spans="2:4" x14ac:dyDescent="0.3">
      <c r="B13" s="19" t="s">
        <v>14</v>
      </c>
      <c r="C13" s="54">
        <v>0.20454545454545456</v>
      </c>
      <c r="D13" s="54">
        <v>0.25</v>
      </c>
    </row>
    <row r="14" spans="2:4" x14ac:dyDescent="0.3">
      <c r="B14" s="19" t="s">
        <v>20</v>
      </c>
      <c r="C14" s="54">
        <v>0.20308483290488433</v>
      </c>
      <c r="D14" s="54">
        <v>9.8360655737704916E-2</v>
      </c>
    </row>
    <row r="15" spans="2:4" x14ac:dyDescent="0.3">
      <c r="B15" s="19" t="s">
        <v>23</v>
      </c>
      <c r="C15" s="54">
        <v>0.19</v>
      </c>
      <c r="D15" s="54">
        <v>0.1875</v>
      </c>
    </row>
    <row r="16" spans="2:4" x14ac:dyDescent="0.3">
      <c r="B16" s="19" t="s">
        <v>25</v>
      </c>
      <c r="C16" s="54">
        <v>0.18650793650793651</v>
      </c>
      <c r="D16" s="54">
        <v>6.9444444444444448E-2</v>
      </c>
    </row>
    <row r="17" spans="2:4" x14ac:dyDescent="0.3">
      <c r="B17" s="19" t="s">
        <v>17</v>
      </c>
      <c r="C17" s="54">
        <v>0.18410462776659961</v>
      </c>
      <c r="D17" s="54">
        <v>0.12621359223300971</v>
      </c>
    </row>
    <row r="18" spans="2:4" x14ac:dyDescent="0.3">
      <c r="B18" s="19" t="s">
        <v>15</v>
      </c>
      <c r="C18" s="54">
        <v>0.1580547112462006</v>
      </c>
      <c r="D18" s="54">
        <v>5.2631578947368418E-2</v>
      </c>
    </row>
    <row r="19" spans="2:4" x14ac:dyDescent="0.3">
      <c r="B19" s="19" t="s">
        <v>16</v>
      </c>
      <c r="C19" s="54">
        <v>9.5268542199488493E-2</v>
      </c>
      <c r="D19" s="54">
        <v>8.9238845144356954E-2</v>
      </c>
    </row>
    <row r="20" spans="2:4" x14ac:dyDescent="0.3">
      <c r="B20" s="70" t="s">
        <v>106</v>
      </c>
      <c r="C20" s="56">
        <v>0.20287348676333644</v>
      </c>
      <c r="D20" s="56">
        <v>0.13862179487179488</v>
      </c>
    </row>
    <row r="23" spans="2:4" x14ac:dyDescent="0.3">
      <c r="B23" s="32" t="s">
        <v>107</v>
      </c>
    </row>
    <row r="25" spans="2:4" x14ac:dyDescent="0.3">
      <c r="B25" s="32" t="s">
        <v>179</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94F07-2FE1-45E0-9EE8-9B28AE7F4649}">
  <sheetPr codeName="Taul34"/>
  <dimension ref="B2:I20"/>
  <sheetViews>
    <sheetView topLeftCell="B1" workbookViewId="0">
      <selection activeCell="E39" sqref="E39"/>
    </sheetView>
  </sheetViews>
  <sheetFormatPr defaultRowHeight="14.4" x14ac:dyDescent="0.3"/>
  <cols>
    <col min="1" max="1" width="8.88671875" style="32"/>
    <col min="2" max="2" width="22.109375" style="32" customWidth="1"/>
    <col min="3" max="3" width="8.88671875" style="32"/>
    <col min="4" max="4" width="20.5546875" style="16" bestFit="1" customWidth="1"/>
    <col min="5" max="5" width="18.5546875" style="16" bestFit="1" customWidth="1"/>
    <col min="6" max="16384" width="8.88671875" style="32"/>
  </cols>
  <sheetData>
    <row r="2" spans="2:9" x14ac:dyDescent="0.3">
      <c r="B2" s="33" t="s">
        <v>205</v>
      </c>
    </row>
    <row r="4" spans="2:9" x14ac:dyDescent="0.3">
      <c r="D4" s="67" t="s">
        <v>108</v>
      </c>
      <c r="E4" s="67" t="s">
        <v>109</v>
      </c>
    </row>
    <row r="5" spans="2:9" x14ac:dyDescent="0.3">
      <c r="C5" s="32">
        <v>2020</v>
      </c>
      <c r="D5" s="40">
        <v>0.19</v>
      </c>
      <c r="E5" s="40">
        <v>0.15</v>
      </c>
    </row>
    <row r="6" spans="2:9" x14ac:dyDescent="0.3">
      <c r="C6" s="32">
        <v>2021</v>
      </c>
      <c r="D6" s="40">
        <v>0.19</v>
      </c>
      <c r="E6" s="40">
        <v>0.17</v>
      </c>
    </row>
    <row r="7" spans="2:9" x14ac:dyDescent="0.3">
      <c r="C7" s="32">
        <v>2022</v>
      </c>
      <c r="D7" s="40">
        <v>0.2</v>
      </c>
      <c r="E7" s="40">
        <v>0.15</v>
      </c>
    </row>
    <row r="8" spans="2:9" x14ac:dyDescent="0.3">
      <c r="C8" s="32">
        <v>2023</v>
      </c>
      <c r="D8" s="40">
        <v>0.22</v>
      </c>
      <c r="E8" s="40">
        <v>0.15</v>
      </c>
    </row>
    <row r="9" spans="2:9" x14ac:dyDescent="0.3">
      <c r="C9" s="32">
        <v>2024</v>
      </c>
      <c r="D9" s="40">
        <v>0.2029</v>
      </c>
      <c r="E9" s="40">
        <v>0.1386</v>
      </c>
    </row>
    <row r="11" spans="2:9" x14ac:dyDescent="0.3">
      <c r="B11" s="32" t="s">
        <v>107</v>
      </c>
    </row>
    <row r="15" spans="2:9" x14ac:dyDescent="0.3">
      <c r="D15" s="40"/>
      <c r="E15" s="40"/>
      <c r="F15" s="71"/>
      <c r="G15" s="71"/>
      <c r="H15" s="72"/>
      <c r="I15" s="50"/>
    </row>
    <row r="16" spans="2:9" x14ac:dyDescent="0.3">
      <c r="D16" s="40"/>
      <c r="E16" s="40"/>
      <c r="F16" s="71"/>
      <c r="G16" s="71"/>
      <c r="H16" s="73"/>
      <c r="I16" s="74"/>
    </row>
    <row r="17" spans="4:8" x14ac:dyDescent="0.3">
      <c r="D17" s="40"/>
      <c r="E17" s="40"/>
      <c r="F17" s="71"/>
      <c r="G17" s="71"/>
      <c r="H17" s="71"/>
    </row>
    <row r="18" spans="4:8" x14ac:dyDescent="0.3">
      <c r="D18" s="40"/>
      <c r="E18" s="40"/>
    </row>
    <row r="19" spans="4:8" x14ac:dyDescent="0.3">
      <c r="D19" s="40"/>
      <c r="E19" s="40"/>
    </row>
    <row r="20" spans="4:8" x14ac:dyDescent="0.3">
      <c r="D20" s="40"/>
      <c r="E20" s="40"/>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3B2A8-F33C-4FD1-AE65-17467F6FBFF2}">
  <sheetPr codeName="Taul35"/>
  <dimension ref="B3:E28"/>
  <sheetViews>
    <sheetView workbookViewId="0">
      <selection activeCell="A32" sqref="A32:XFD51"/>
    </sheetView>
  </sheetViews>
  <sheetFormatPr defaultRowHeight="14.4" x14ac:dyDescent="0.3"/>
  <cols>
    <col min="1" max="1" width="8.88671875" style="32"/>
    <col min="2" max="2" width="28" style="32" customWidth="1"/>
    <col min="3" max="3" width="33.88671875" style="16" bestFit="1" customWidth="1"/>
    <col min="4" max="4" width="34.21875" style="16" customWidth="1"/>
    <col min="5" max="5" width="8.88671875" style="16"/>
    <col min="6" max="16384" width="8.88671875" style="32"/>
  </cols>
  <sheetData>
    <row r="3" spans="2:4" x14ac:dyDescent="0.3">
      <c r="B3" s="33" t="s">
        <v>180</v>
      </c>
    </row>
    <row r="6" spans="2:4" x14ac:dyDescent="0.3">
      <c r="B6" s="33"/>
      <c r="C6" s="67" t="s">
        <v>110</v>
      </c>
      <c r="D6" s="67" t="s">
        <v>111</v>
      </c>
    </row>
    <row r="7" spans="2:4" x14ac:dyDescent="0.3">
      <c r="B7" s="19" t="s">
        <v>16</v>
      </c>
      <c r="C7" s="54">
        <v>0.30370843989769819</v>
      </c>
      <c r="D7" s="54">
        <v>0.28346456692913385</v>
      </c>
    </row>
    <row r="8" spans="2:4" x14ac:dyDescent="0.3">
      <c r="B8" s="19" t="s">
        <v>14</v>
      </c>
      <c r="C8" s="54">
        <v>0.25</v>
      </c>
      <c r="D8" s="54">
        <v>0.25</v>
      </c>
    </row>
    <row r="9" spans="2:4" x14ac:dyDescent="0.3">
      <c r="B9" s="19" t="s">
        <v>23</v>
      </c>
      <c r="C9" s="54">
        <v>0.2</v>
      </c>
      <c r="D9" s="54">
        <v>0.25</v>
      </c>
    </row>
    <row r="10" spans="2:4" x14ac:dyDescent="0.3">
      <c r="B10" s="19" t="s">
        <v>17</v>
      </c>
      <c r="C10" s="54">
        <v>0.19064386317907445</v>
      </c>
      <c r="D10" s="54">
        <v>0.15210355987055016</v>
      </c>
    </row>
    <row r="11" spans="2:4" x14ac:dyDescent="0.3">
      <c r="B11" s="19" t="s">
        <v>25</v>
      </c>
      <c r="C11" s="54">
        <v>0.1626984126984127</v>
      </c>
      <c r="D11" s="54">
        <v>0.16666666666666666</v>
      </c>
    </row>
    <row r="12" spans="2:4" x14ac:dyDescent="0.3">
      <c r="B12" s="19" t="s">
        <v>26</v>
      </c>
      <c r="C12" s="54">
        <v>0.16222760290556901</v>
      </c>
      <c r="D12" s="54">
        <v>6.1538461538461542E-2</v>
      </c>
    </row>
    <row r="13" spans="2:4" x14ac:dyDescent="0.3">
      <c r="B13" s="19" t="s">
        <v>20</v>
      </c>
      <c r="C13" s="54">
        <v>0.15424164524421594</v>
      </c>
      <c r="D13" s="54">
        <v>0.19672131147540983</v>
      </c>
    </row>
    <row r="14" spans="2:4" x14ac:dyDescent="0.3">
      <c r="B14" s="19" t="s">
        <v>15</v>
      </c>
      <c r="C14" s="54">
        <v>0.14893617021276595</v>
      </c>
      <c r="D14" s="54">
        <v>0.21052631578947367</v>
      </c>
    </row>
    <row r="15" spans="2:4" x14ac:dyDescent="0.3">
      <c r="B15" s="19" t="s">
        <v>19</v>
      </c>
      <c r="C15" s="54">
        <v>0.1191588785046729</v>
      </c>
      <c r="D15" s="54">
        <v>0.1111111111111111</v>
      </c>
    </row>
    <row r="16" spans="2:4" x14ac:dyDescent="0.3">
      <c r="B16" s="19" t="s">
        <v>29</v>
      </c>
      <c r="C16" s="54">
        <v>0.11027190332326284</v>
      </c>
      <c r="D16" s="54">
        <v>0.1484375</v>
      </c>
    </row>
    <row r="17" spans="2:4" x14ac:dyDescent="0.3">
      <c r="B17" s="19" t="s">
        <v>18</v>
      </c>
      <c r="C17" s="54">
        <v>9.6774193548387094E-2</v>
      </c>
      <c r="D17" s="54">
        <v>9.0909090909090912E-2</v>
      </c>
    </row>
    <row r="18" spans="2:4" x14ac:dyDescent="0.3">
      <c r="B18" s="19" t="s">
        <v>21</v>
      </c>
      <c r="C18" s="54">
        <v>8.9108910891089105E-2</v>
      </c>
      <c r="D18" s="54">
        <v>0.1</v>
      </c>
    </row>
    <row r="19" spans="2:4" x14ac:dyDescent="0.3">
      <c r="B19" s="19" t="s">
        <v>24</v>
      </c>
      <c r="C19" s="54">
        <v>5.7507987220447282E-2</v>
      </c>
      <c r="D19" s="54">
        <v>3.0303030303030304E-2</v>
      </c>
    </row>
    <row r="20" spans="2:4" x14ac:dyDescent="0.3">
      <c r="B20" s="19" t="s">
        <v>22</v>
      </c>
      <c r="C20" s="54">
        <v>4.4642857142857144E-2</v>
      </c>
      <c r="D20" s="54">
        <v>0</v>
      </c>
    </row>
    <row r="21" spans="2:4" x14ac:dyDescent="0.3">
      <c r="B21" s="70" t="s">
        <v>106</v>
      </c>
      <c r="C21" s="56">
        <v>0.17746441399494478</v>
      </c>
      <c r="D21" s="56">
        <v>0.18269230769230768</v>
      </c>
    </row>
    <row r="24" spans="2:4" x14ac:dyDescent="0.3">
      <c r="B24" s="32" t="s">
        <v>107</v>
      </c>
    </row>
    <row r="26" spans="2:4" x14ac:dyDescent="0.3">
      <c r="B26" s="32" t="s">
        <v>181</v>
      </c>
    </row>
    <row r="28" spans="2:4" ht="19.8" customHeight="1" x14ac:dyDescent="0.3"/>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993C3-A489-45EB-92E3-F435AAFD3885}">
  <sheetPr codeName="Taul36"/>
  <dimension ref="B2:N30"/>
  <sheetViews>
    <sheetView workbookViewId="0">
      <selection activeCell="G7" sqref="G7"/>
    </sheetView>
  </sheetViews>
  <sheetFormatPr defaultRowHeight="14.4" x14ac:dyDescent="0.3"/>
  <cols>
    <col min="1" max="1" width="8.88671875" style="32"/>
    <col min="2" max="2" width="21.5546875" style="32" customWidth="1"/>
    <col min="3" max="3" width="6.6640625" style="32" customWidth="1"/>
    <col min="4" max="4" width="18.5546875" style="32" bestFit="1" customWidth="1"/>
    <col min="5" max="5" width="16.5546875" style="32" bestFit="1" customWidth="1"/>
    <col min="6" max="16384" width="8.88671875" style="32"/>
  </cols>
  <sheetData>
    <row r="2" spans="2:14" x14ac:dyDescent="0.3">
      <c r="B2" s="33" t="s">
        <v>206</v>
      </c>
    </row>
    <row r="4" spans="2:14" x14ac:dyDescent="0.3">
      <c r="D4" s="32" t="s">
        <v>112</v>
      </c>
      <c r="E4" s="32" t="s">
        <v>113</v>
      </c>
    </row>
    <row r="5" spans="2:14" x14ac:dyDescent="0.3">
      <c r="C5" s="32">
        <v>2020</v>
      </c>
      <c r="D5" s="64">
        <v>0.19</v>
      </c>
      <c r="E5" s="64">
        <v>0.17</v>
      </c>
    </row>
    <row r="6" spans="2:14" x14ac:dyDescent="0.3">
      <c r="C6" s="32">
        <v>2021</v>
      </c>
      <c r="D6" s="64">
        <v>0.18</v>
      </c>
      <c r="E6" s="64">
        <v>0.17</v>
      </c>
    </row>
    <row r="7" spans="2:14" x14ac:dyDescent="0.3">
      <c r="C7" s="32">
        <v>2022</v>
      </c>
      <c r="D7" s="64">
        <v>0.18</v>
      </c>
      <c r="E7" s="64">
        <v>0.17</v>
      </c>
    </row>
    <row r="8" spans="2:14" x14ac:dyDescent="0.3">
      <c r="C8" s="32">
        <v>2023</v>
      </c>
      <c r="D8" s="64">
        <v>0.19</v>
      </c>
      <c r="E8" s="64">
        <v>0.18</v>
      </c>
    </row>
    <row r="9" spans="2:14" x14ac:dyDescent="0.3">
      <c r="C9" s="32">
        <v>2024</v>
      </c>
      <c r="D9" s="64">
        <v>0.17749999999999999</v>
      </c>
      <c r="E9" s="64">
        <v>0.1827</v>
      </c>
    </row>
    <row r="11" spans="2:14" x14ac:dyDescent="0.3">
      <c r="B11" s="32" t="s">
        <v>107</v>
      </c>
    </row>
    <row r="16" spans="2:14" x14ac:dyDescent="0.3">
      <c r="L16" s="56"/>
      <c r="M16" s="157"/>
      <c r="N16" s="158"/>
    </row>
    <row r="17" spans="9:13" x14ac:dyDescent="0.3">
      <c r="L17" s="16"/>
      <c r="M17" s="16"/>
    </row>
    <row r="27" spans="9:13" x14ac:dyDescent="0.3">
      <c r="I27" s="54"/>
      <c r="J27" s="75"/>
    </row>
    <row r="30" spans="9:13" ht="16.2" customHeight="1" x14ac:dyDescent="0.3"/>
  </sheetData>
  <pageMargins left="0.7" right="0.7" top="0.75" bottom="0.75" header="0.3" footer="0.3"/>
  <pageSetup paperSize="9" orientation="portrait" horizontalDpi="4294967295" verticalDpi="4294967295"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4D72-4B88-427C-84F6-60B2F1F6BF36}">
  <sheetPr codeName="Taul37"/>
  <dimension ref="B2:E24"/>
  <sheetViews>
    <sheetView zoomScale="85" zoomScaleNormal="85" workbookViewId="0">
      <selection activeCell="A33" sqref="A33:XFD51"/>
    </sheetView>
  </sheetViews>
  <sheetFormatPr defaultRowHeight="14.4" x14ac:dyDescent="0.3"/>
  <cols>
    <col min="1" max="1" width="9.109375" style="32" customWidth="1"/>
    <col min="2" max="2" width="8.88671875" style="32"/>
    <col min="3" max="3" width="27.44140625" style="32" bestFit="1" customWidth="1"/>
    <col min="4" max="4" width="25.109375" style="16" bestFit="1" customWidth="1"/>
    <col min="5" max="5" width="26.21875" style="16" customWidth="1"/>
    <col min="6" max="16384" width="8.88671875" style="32"/>
  </cols>
  <sheetData>
    <row r="2" spans="2:5" x14ac:dyDescent="0.3">
      <c r="B2" s="33" t="s">
        <v>182</v>
      </c>
    </row>
    <row r="5" spans="2:5" x14ac:dyDescent="0.3">
      <c r="D5" s="67" t="s">
        <v>114</v>
      </c>
      <c r="E5" s="67" t="s">
        <v>115</v>
      </c>
    </row>
    <row r="6" spans="2:5" x14ac:dyDescent="0.3">
      <c r="C6" s="19" t="s">
        <v>24</v>
      </c>
      <c r="D6" s="40">
        <v>0.80191693290734822</v>
      </c>
      <c r="E6" s="40">
        <v>0.87878787878787878</v>
      </c>
    </row>
    <row r="7" spans="2:5" x14ac:dyDescent="0.3">
      <c r="C7" s="19" t="s">
        <v>20</v>
      </c>
      <c r="D7" s="40">
        <v>0.75835475578406175</v>
      </c>
      <c r="E7" s="40">
        <v>0.75409836065573765</v>
      </c>
    </row>
    <row r="8" spans="2:5" x14ac:dyDescent="0.3">
      <c r="C8" s="19" t="s">
        <v>21</v>
      </c>
      <c r="D8" s="40">
        <v>0.67656765676567654</v>
      </c>
      <c r="E8" s="40">
        <v>0.57999999999999996</v>
      </c>
    </row>
    <row r="9" spans="2:5" x14ac:dyDescent="0.3">
      <c r="C9" s="19" t="s">
        <v>17</v>
      </c>
      <c r="D9" s="40">
        <v>0.66901408450704225</v>
      </c>
      <c r="E9" s="40">
        <v>0.63430420711974111</v>
      </c>
    </row>
    <row r="10" spans="2:5" x14ac:dyDescent="0.3">
      <c r="C10" s="19" t="s">
        <v>25</v>
      </c>
      <c r="D10" s="40">
        <v>0.65674603174603174</v>
      </c>
      <c r="E10" s="40">
        <v>0.65277777777777779</v>
      </c>
    </row>
    <row r="11" spans="2:5" x14ac:dyDescent="0.3">
      <c r="C11" s="19" t="s">
        <v>19</v>
      </c>
      <c r="D11" s="40">
        <v>0.64485981308411211</v>
      </c>
      <c r="E11" s="40">
        <v>0.59259259259259256</v>
      </c>
    </row>
    <row r="12" spans="2:5" x14ac:dyDescent="0.3">
      <c r="C12" s="19" t="s">
        <v>22</v>
      </c>
      <c r="D12" s="40">
        <v>0.6071428571428571</v>
      </c>
      <c r="E12" s="40">
        <v>0.5714285714285714</v>
      </c>
    </row>
    <row r="13" spans="2:5" x14ac:dyDescent="0.3">
      <c r="C13" s="19" t="s">
        <v>16</v>
      </c>
      <c r="D13" s="40">
        <v>0.59782608695652173</v>
      </c>
      <c r="E13" s="40">
        <v>0.62467191601049865</v>
      </c>
    </row>
    <row r="14" spans="2:5" x14ac:dyDescent="0.3">
      <c r="C14" s="19" t="s">
        <v>26</v>
      </c>
      <c r="D14" s="40">
        <v>0.55447941888619856</v>
      </c>
      <c r="E14" s="40">
        <v>0.66153846153846152</v>
      </c>
    </row>
    <row r="15" spans="2:5" x14ac:dyDescent="0.3">
      <c r="C15" s="19" t="s">
        <v>14</v>
      </c>
      <c r="D15" s="40">
        <v>0.54545454545454541</v>
      </c>
      <c r="E15" s="40">
        <v>1</v>
      </c>
    </row>
    <row r="16" spans="2:5" x14ac:dyDescent="0.3">
      <c r="C16" s="19" t="s">
        <v>23</v>
      </c>
      <c r="D16" s="40">
        <v>0.53</v>
      </c>
      <c r="E16" s="40">
        <v>0.6875</v>
      </c>
    </row>
    <row r="17" spans="3:5" x14ac:dyDescent="0.3">
      <c r="C17" s="19" t="s">
        <v>18</v>
      </c>
      <c r="D17" s="40">
        <v>0.50733137829912023</v>
      </c>
      <c r="E17" s="40">
        <v>0.49090909090909091</v>
      </c>
    </row>
    <row r="18" spans="3:5" x14ac:dyDescent="0.3">
      <c r="C18" s="19" t="s">
        <v>15</v>
      </c>
      <c r="D18" s="40">
        <v>0.48632218844984804</v>
      </c>
      <c r="E18" s="40">
        <v>0.5</v>
      </c>
    </row>
    <row r="19" spans="3:5" x14ac:dyDescent="0.3">
      <c r="C19" s="19" t="s">
        <v>29</v>
      </c>
      <c r="D19" s="40">
        <v>0.35800604229607252</v>
      </c>
      <c r="E19" s="40">
        <v>0.3515625</v>
      </c>
    </row>
    <row r="20" spans="3:5" x14ac:dyDescent="0.3">
      <c r="C20" s="70" t="s">
        <v>58</v>
      </c>
      <c r="D20" s="76">
        <v>0.59079419981375547</v>
      </c>
      <c r="E20" s="76">
        <v>0.60737179487179482</v>
      </c>
    </row>
    <row r="22" spans="3:5" x14ac:dyDescent="0.3">
      <c r="C22" s="19" t="s">
        <v>107</v>
      </c>
    </row>
    <row r="24" spans="3:5" x14ac:dyDescent="0.3">
      <c r="C24" s="32" t="s">
        <v>143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D942B-2C55-40EA-8499-7D90D6875A7C}">
  <sheetPr codeName="Taul38"/>
  <dimension ref="B2:E13"/>
  <sheetViews>
    <sheetView workbookViewId="0">
      <selection activeCell="F18" sqref="F18"/>
    </sheetView>
  </sheetViews>
  <sheetFormatPr defaultRowHeight="14.4" x14ac:dyDescent="0.3"/>
  <cols>
    <col min="1" max="1" width="8.88671875" style="32"/>
    <col min="2" max="2" width="22.33203125" style="32" customWidth="1"/>
    <col min="3" max="3" width="8.88671875" style="32"/>
    <col min="4" max="4" width="17.33203125" style="16" bestFit="1" customWidth="1"/>
    <col min="5" max="5" width="15.109375" style="16" bestFit="1" customWidth="1"/>
    <col min="6" max="16384" width="8.88671875" style="32"/>
  </cols>
  <sheetData>
    <row r="2" spans="2:5" x14ac:dyDescent="0.3">
      <c r="B2" s="33" t="s">
        <v>218</v>
      </c>
    </row>
    <row r="5" spans="2:5" x14ac:dyDescent="0.3">
      <c r="D5" s="67" t="s">
        <v>116</v>
      </c>
      <c r="E5" s="67" t="s">
        <v>117</v>
      </c>
    </row>
    <row r="6" spans="2:5" x14ac:dyDescent="0.3">
      <c r="C6" s="32">
        <v>2020</v>
      </c>
      <c r="D6" s="40">
        <v>0.57999999999999996</v>
      </c>
      <c r="E6" s="40">
        <v>0.56999999999999995</v>
      </c>
    </row>
    <row r="7" spans="2:5" x14ac:dyDescent="0.3">
      <c r="C7" s="32">
        <v>2021</v>
      </c>
      <c r="D7" s="40">
        <v>0.59</v>
      </c>
      <c r="E7" s="40">
        <v>0.61</v>
      </c>
    </row>
    <row r="8" spans="2:5" x14ac:dyDescent="0.3">
      <c r="C8" s="32">
        <v>2022</v>
      </c>
      <c r="D8" s="40">
        <v>0.58420000000000005</v>
      </c>
      <c r="E8" s="40">
        <v>0.58440000000000003</v>
      </c>
    </row>
    <row r="9" spans="2:5" x14ac:dyDescent="0.3">
      <c r="C9" s="32">
        <v>2023</v>
      </c>
      <c r="D9" s="40">
        <v>0.58520000000000005</v>
      </c>
      <c r="E9" s="40">
        <v>0.5988</v>
      </c>
    </row>
    <row r="10" spans="2:5" x14ac:dyDescent="0.3">
      <c r="C10" s="32">
        <v>2024</v>
      </c>
      <c r="D10" s="68">
        <v>0.59079999999999999</v>
      </c>
      <c r="E10" s="68">
        <v>0.60740000000000005</v>
      </c>
    </row>
    <row r="13" spans="2:5" x14ac:dyDescent="0.3">
      <c r="B13" s="32" t="s">
        <v>118</v>
      </c>
    </row>
  </sheetData>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48106-A5DD-4855-9A82-B54F8A5A5B09}">
  <dimension ref="A1:F20"/>
  <sheetViews>
    <sheetView workbookViewId="0">
      <selection activeCell="C9" sqref="C9"/>
    </sheetView>
  </sheetViews>
  <sheetFormatPr defaultRowHeight="14.4" x14ac:dyDescent="0.3"/>
  <cols>
    <col min="1" max="2" width="8.88671875" style="32"/>
    <col min="3" max="3" width="22.77734375" customWidth="1"/>
    <col min="4" max="4" width="14.5546875" customWidth="1"/>
    <col min="5" max="5" width="20.77734375" customWidth="1"/>
    <col min="6" max="6" width="20.21875" customWidth="1"/>
  </cols>
  <sheetData>
    <row r="1" spans="3:6" x14ac:dyDescent="0.3">
      <c r="C1" s="5"/>
      <c r="D1" s="5"/>
      <c r="E1" s="5"/>
      <c r="F1" s="5"/>
    </row>
    <row r="2" spans="3:6" s="32" customFormat="1" x14ac:dyDescent="0.3">
      <c r="C2" s="229" t="s">
        <v>223</v>
      </c>
      <c r="D2" s="5"/>
      <c r="E2" s="5"/>
      <c r="F2" s="5"/>
    </row>
    <row r="3" spans="3:6" x14ac:dyDescent="0.3">
      <c r="C3" s="5"/>
      <c r="D3" s="5"/>
      <c r="E3" s="5"/>
      <c r="F3" s="5"/>
    </row>
    <row r="4" spans="3:6" ht="27" customHeight="1" x14ac:dyDescent="0.3">
      <c r="C4" s="224" t="s">
        <v>27</v>
      </c>
      <c r="D4" s="177" t="s">
        <v>183</v>
      </c>
      <c r="E4" s="177" t="s">
        <v>184</v>
      </c>
      <c r="F4" s="117" t="s">
        <v>185</v>
      </c>
    </row>
    <row r="5" spans="3:6" ht="18" customHeight="1" x14ac:dyDescent="0.3">
      <c r="C5" s="5" t="s">
        <v>14</v>
      </c>
      <c r="D5" s="159">
        <v>10</v>
      </c>
      <c r="E5" s="134">
        <v>1</v>
      </c>
      <c r="F5" s="225">
        <v>0.1</v>
      </c>
    </row>
    <row r="6" spans="3:6" ht="18" customHeight="1" x14ac:dyDescent="0.3">
      <c r="C6" s="5" t="s">
        <v>15</v>
      </c>
      <c r="D6" s="159">
        <v>27</v>
      </c>
      <c r="E6" s="134">
        <v>1</v>
      </c>
      <c r="F6" s="225">
        <v>3.7037037037037035E-2</v>
      </c>
    </row>
    <row r="7" spans="3:6" ht="18" customHeight="1" x14ac:dyDescent="0.3">
      <c r="C7" s="5" t="s">
        <v>16</v>
      </c>
      <c r="D7" s="159">
        <v>59</v>
      </c>
      <c r="E7" s="134">
        <v>6</v>
      </c>
      <c r="F7" s="225">
        <v>0.10169491525423729</v>
      </c>
    </row>
    <row r="8" spans="3:6" ht="18" customHeight="1" x14ac:dyDescent="0.3">
      <c r="C8" s="5" t="s">
        <v>17</v>
      </c>
      <c r="D8" s="159">
        <v>186</v>
      </c>
      <c r="E8" s="134">
        <v>18</v>
      </c>
      <c r="F8" s="225">
        <v>9.6774193548387094E-2</v>
      </c>
    </row>
    <row r="9" spans="3:6" ht="18" customHeight="1" x14ac:dyDescent="0.3">
      <c r="C9" s="5" t="s">
        <v>18</v>
      </c>
      <c r="D9" s="159">
        <v>4</v>
      </c>
      <c r="E9" s="134">
        <v>1</v>
      </c>
      <c r="F9" s="225">
        <v>0.25</v>
      </c>
    </row>
    <row r="10" spans="3:6" ht="18" customHeight="1" x14ac:dyDescent="0.3">
      <c r="C10" s="5" t="s">
        <v>19</v>
      </c>
      <c r="D10" s="159">
        <v>27</v>
      </c>
      <c r="E10" s="134">
        <v>1</v>
      </c>
      <c r="F10" s="225">
        <v>3.7037037037037035E-2</v>
      </c>
    </row>
    <row r="11" spans="3:6" ht="18" customHeight="1" x14ac:dyDescent="0.3">
      <c r="C11" s="5" t="s">
        <v>20</v>
      </c>
      <c r="D11" s="159">
        <v>46</v>
      </c>
      <c r="E11" s="134">
        <v>5</v>
      </c>
      <c r="F11" s="225">
        <v>0.10869565217391304</v>
      </c>
    </row>
    <row r="12" spans="3:6" ht="18" customHeight="1" x14ac:dyDescent="0.3">
      <c r="C12" s="5" t="s">
        <v>29</v>
      </c>
      <c r="D12" s="159">
        <v>178</v>
      </c>
      <c r="E12" s="134">
        <v>15</v>
      </c>
      <c r="F12" s="225">
        <v>8.4269662921348312E-2</v>
      </c>
    </row>
    <row r="13" spans="3:6" ht="18" customHeight="1" x14ac:dyDescent="0.3">
      <c r="C13" s="5" t="s">
        <v>21</v>
      </c>
      <c r="D13" s="159">
        <v>10</v>
      </c>
      <c r="E13" s="134">
        <v>2</v>
      </c>
      <c r="F13" s="225">
        <v>0.2</v>
      </c>
    </row>
    <row r="14" spans="3:6" ht="18" customHeight="1" x14ac:dyDescent="0.3">
      <c r="C14" s="5" t="s">
        <v>22</v>
      </c>
      <c r="D14" s="159">
        <v>8</v>
      </c>
      <c r="E14" s="134">
        <v>1</v>
      </c>
      <c r="F14" s="225">
        <v>0.125</v>
      </c>
    </row>
    <row r="15" spans="3:6" ht="18" customHeight="1" x14ac:dyDescent="0.3">
      <c r="C15" s="5" t="s">
        <v>23</v>
      </c>
      <c r="D15" s="159">
        <v>15</v>
      </c>
      <c r="E15" s="134">
        <v>1</v>
      </c>
      <c r="F15" s="225">
        <v>6.6666666666666666E-2</v>
      </c>
    </row>
    <row r="16" spans="3:6" ht="18" customHeight="1" x14ac:dyDescent="0.3">
      <c r="C16" s="5" t="s">
        <v>24</v>
      </c>
      <c r="D16" s="159">
        <v>15</v>
      </c>
      <c r="E16" s="134">
        <v>2</v>
      </c>
      <c r="F16" s="225">
        <v>0.13333333333333333</v>
      </c>
    </row>
    <row r="17" spans="3:6" ht="18" customHeight="1" x14ac:dyDescent="0.3">
      <c r="C17" s="5" t="s">
        <v>25</v>
      </c>
      <c r="D17" s="159">
        <v>62</v>
      </c>
      <c r="E17" s="134">
        <v>3</v>
      </c>
      <c r="F17" s="225">
        <v>4.8387096774193547E-2</v>
      </c>
    </row>
    <row r="18" spans="3:6" ht="18" customHeight="1" x14ac:dyDescent="0.3">
      <c r="C18" s="5" t="s">
        <v>26</v>
      </c>
      <c r="D18" s="159">
        <v>33</v>
      </c>
      <c r="E18" s="134">
        <v>3</v>
      </c>
      <c r="F18" s="225">
        <v>9.0909090909090912E-2</v>
      </c>
    </row>
    <row r="19" spans="3:6" ht="28.2" customHeight="1" x14ac:dyDescent="0.3">
      <c r="C19" s="93" t="s">
        <v>30</v>
      </c>
      <c r="D19" s="226">
        <v>680</v>
      </c>
      <c r="E19" s="227">
        <v>60</v>
      </c>
      <c r="F19" s="228">
        <v>8.8235294117647065E-2</v>
      </c>
    </row>
    <row r="20" spans="3:6" x14ac:dyDescent="0.3">
      <c r="F20" s="5"/>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B9B43-C81F-42A3-8841-D3224988864D}">
  <dimension ref="C5:E17"/>
  <sheetViews>
    <sheetView workbookViewId="0">
      <selection activeCell="A8" sqref="A8:XFD8"/>
    </sheetView>
  </sheetViews>
  <sheetFormatPr defaultRowHeight="14.4" x14ac:dyDescent="0.3"/>
  <cols>
    <col min="1" max="2" width="8.88671875" style="32"/>
    <col min="3" max="3" width="22.77734375" style="32" customWidth="1"/>
    <col min="4" max="5" width="12.44140625" style="32" customWidth="1"/>
    <col min="6" max="6" width="20.21875" style="32" customWidth="1"/>
    <col min="7" max="8" width="8.88671875" style="32"/>
    <col min="9" max="13" width="8.88671875" style="32" customWidth="1"/>
    <col min="14" max="16384" width="8.88671875" style="32"/>
  </cols>
  <sheetData>
    <row r="5" spans="3:5" x14ac:dyDescent="0.3">
      <c r="C5" s="33" t="s">
        <v>224</v>
      </c>
    </row>
    <row r="6" spans="3:5" x14ac:dyDescent="0.3">
      <c r="C6" s="230"/>
    </row>
    <row r="7" spans="3:5" x14ac:dyDescent="0.3">
      <c r="C7" s="33" t="s">
        <v>225</v>
      </c>
      <c r="D7" s="33" t="s">
        <v>11</v>
      </c>
      <c r="E7" s="33" t="s">
        <v>9</v>
      </c>
    </row>
    <row r="8" spans="3:5" x14ac:dyDescent="0.3">
      <c r="C8" s="32">
        <v>2020</v>
      </c>
      <c r="D8" s="32">
        <v>451</v>
      </c>
      <c r="E8" s="32">
        <v>61</v>
      </c>
    </row>
    <row r="9" spans="3:5" x14ac:dyDescent="0.3">
      <c r="C9" s="32">
        <v>2021</v>
      </c>
      <c r="D9" s="32">
        <v>548</v>
      </c>
      <c r="E9" s="32">
        <v>63</v>
      </c>
    </row>
    <row r="10" spans="3:5" x14ac:dyDescent="0.3">
      <c r="C10" s="32">
        <v>2022</v>
      </c>
      <c r="D10" s="32">
        <v>602</v>
      </c>
      <c r="E10" s="32">
        <v>63</v>
      </c>
    </row>
    <row r="11" spans="3:5" x14ac:dyDescent="0.3">
      <c r="C11" s="32">
        <v>2023</v>
      </c>
      <c r="D11" s="32">
        <v>621</v>
      </c>
      <c r="E11" s="32">
        <v>62</v>
      </c>
    </row>
    <row r="12" spans="3:5" x14ac:dyDescent="0.3">
      <c r="C12" s="32">
        <v>2024</v>
      </c>
      <c r="D12" s="32">
        <v>680</v>
      </c>
      <c r="E12" s="32">
        <v>60</v>
      </c>
    </row>
    <row r="16" spans="3:5" x14ac:dyDescent="0.3">
      <c r="E16" s="11"/>
    </row>
    <row r="17" spans="4:4" x14ac:dyDescent="0.3">
      <c r="D17" s="1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E7D39-D7CA-4A38-ADCF-34BEA8C20AD1}">
  <sheetPr codeName="Taul6"/>
  <dimension ref="A2:F51"/>
  <sheetViews>
    <sheetView zoomScale="110" zoomScaleNormal="110" workbookViewId="0">
      <selection activeCell="B12" sqref="B12"/>
    </sheetView>
  </sheetViews>
  <sheetFormatPr defaultRowHeight="14.4" x14ac:dyDescent="0.3"/>
  <cols>
    <col min="1" max="2" width="8.88671875" style="32"/>
    <col min="3" max="3" width="14.5546875" style="32" bestFit="1" customWidth="1"/>
    <col min="4" max="16384" width="8.88671875" style="32"/>
  </cols>
  <sheetData>
    <row r="2" spans="2:6" x14ac:dyDescent="0.3">
      <c r="B2" s="33" t="s">
        <v>211</v>
      </c>
    </row>
    <row r="4" spans="2:6" x14ac:dyDescent="0.3">
      <c r="D4" s="33" t="s">
        <v>11</v>
      </c>
      <c r="E4" s="33" t="s">
        <v>9</v>
      </c>
      <c r="F4" s="33" t="s">
        <v>54</v>
      </c>
    </row>
    <row r="5" spans="2:6" x14ac:dyDescent="0.3">
      <c r="C5" s="32">
        <v>2020</v>
      </c>
      <c r="D5" s="34">
        <v>6925</v>
      </c>
      <c r="E5" s="34">
        <v>2284</v>
      </c>
      <c r="F5" s="11">
        <f t="shared" ref="F5:F9" si="0">E5/D5</f>
        <v>0.32981949458483756</v>
      </c>
    </row>
    <row r="6" spans="2:6" x14ac:dyDescent="0.3">
      <c r="C6" s="32">
        <v>2021</v>
      </c>
      <c r="D6" s="34">
        <v>7769</v>
      </c>
      <c r="E6" s="34">
        <v>2259</v>
      </c>
      <c r="F6" s="11">
        <f t="shared" si="0"/>
        <v>0.29077101300038616</v>
      </c>
    </row>
    <row r="7" spans="2:6" x14ac:dyDescent="0.3">
      <c r="C7" s="32">
        <v>2022</v>
      </c>
      <c r="D7" s="34">
        <v>8397</v>
      </c>
      <c r="E7" s="34">
        <v>2279</v>
      </c>
      <c r="F7" s="11">
        <f t="shared" si="0"/>
        <v>0.27140645468619745</v>
      </c>
    </row>
    <row r="8" spans="2:6" x14ac:dyDescent="0.3">
      <c r="C8" s="32">
        <v>2023</v>
      </c>
      <c r="D8" s="34">
        <v>9808</v>
      </c>
      <c r="E8" s="34">
        <v>2259</v>
      </c>
      <c r="F8" s="11">
        <f t="shared" si="0"/>
        <v>0.23032218597063622</v>
      </c>
    </row>
    <row r="9" spans="2:6" x14ac:dyDescent="0.3">
      <c r="C9" s="32">
        <v>2024</v>
      </c>
      <c r="D9" s="34">
        <v>9634</v>
      </c>
      <c r="E9" s="34">
        <v>2044</v>
      </c>
      <c r="F9" s="11">
        <f t="shared" si="0"/>
        <v>0.21216524807971768</v>
      </c>
    </row>
    <row r="11" spans="2:6" x14ac:dyDescent="0.3">
      <c r="B11" s="32" t="s">
        <v>221</v>
      </c>
    </row>
    <row r="12" spans="2:6" x14ac:dyDescent="0.3">
      <c r="B12" s="32" t="s">
        <v>144</v>
      </c>
    </row>
    <row r="14" spans="2:6" x14ac:dyDescent="0.3">
      <c r="B14" s="2"/>
      <c r="C14" s="2"/>
      <c r="D14" s="14"/>
      <c r="E14" s="14"/>
      <c r="F14" s="2"/>
    </row>
    <row r="15" spans="2:6" x14ac:dyDescent="0.3">
      <c r="B15" s="2"/>
      <c r="C15" s="2"/>
      <c r="D15" s="14"/>
      <c r="E15" s="14"/>
      <c r="F15" s="2"/>
    </row>
    <row r="16" spans="2:6" x14ac:dyDescent="0.3">
      <c r="B16" s="2"/>
      <c r="C16" s="2"/>
      <c r="D16" s="14"/>
      <c r="E16" s="14"/>
      <c r="F16" s="2"/>
    </row>
    <row r="17" spans="1:6" x14ac:dyDescent="0.3">
      <c r="B17" s="2"/>
      <c r="C17" s="2"/>
      <c r="D17" s="14"/>
      <c r="E17" s="14"/>
      <c r="F17" s="2"/>
    </row>
    <row r="18" spans="1:6" x14ac:dyDescent="0.3">
      <c r="B18" s="2"/>
      <c r="C18" s="2"/>
      <c r="D18" s="165"/>
      <c r="E18" s="165"/>
      <c r="F18" s="165"/>
    </row>
    <row r="19" spans="1:6" x14ac:dyDescent="0.3">
      <c r="B19" s="2"/>
      <c r="C19" s="2"/>
      <c r="D19" s="14"/>
      <c r="E19" s="14"/>
      <c r="F19" s="166"/>
    </row>
    <row r="20" spans="1:6" x14ac:dyDescent="0.3">
      <c r="B20" s="2"/>
      <c r="C20" s="2"/>
      <c r="D20" s="14"/>
      <c r="E20" s="14"/>
      <c r="F20" s="166"/>
    </row>
    <row r="21" spans="1:6" x14ac:dyDescent="0.3">
      <c r="B21" s="2"/>
      <c r="C21" s="2"/>
      <c r="D21" s="14"/>
      <c r="E21" s="14"/>
      <c r="F21" s="166"/>
    </row>
    <row r="22" spans="1:6" x14ac:dyDescent="0.3">
      <c r="B22" s="2"/>
      <c r="C22" s="2"/>
      <c r="D22" s="14"/>
      <c r="E22" s="14"/>
      <c r="F22" s="166"/>
    </row>
    <row r="23" spans="1:6" x14ac:dyDescent="0.3">
      <c r="B23" s="2"/>
      <c r="C23" s="2"/>
      <c r="D23" s="14"/>
      <c r="E23" s="14"/>
      <c r="F23" s="166"/>
    </row>
    <row r="24" spans="1:6" x14ac:dyDescent="0.3">
      <c r="B24" s="2"/>
      <c r="C24" s="2"/>
      <c r="D24" s="2"/>
      <c r="E24" s="2"/>
      <c r="F24" s="2"/>
    </row>
    <row r="26" spans="1:6" ht="18" x14ac:dyDescent="0.3">
      <c r="A26" s="36"/>
    </row>
    <row r="29" spans="1:6" x14ac:dyDescent="0.3">
      <c r="D29" s="11"/>
    </row>
    <row r="30" spans="1:6" x14ac:dyDescent="0.3">
      <c r="D30" s="11"/>
    </row>
    <row r="31" spans="1:6" x14ac:dyDescent="0.3">
      <c r="D31" s="11"/>
    </row>
    <row r="32" spans="1:6" x14ac:dyDescent="0.3">
      <c r="D32" s="11"/>
    </row>
    <row r="33" spans="3:4" x14ac:dyDescent="0.3">
      <c r="D33" s="11"/>
    </row>
    <row r="34" spans="3:4" x14ac:dyDescent="0.3">
      <c r="D34" s="11"/>
    </row>
    <row r="40" spans="3:4" x14ac:dyDescent="0.3">
      <c r="C40" s="2"/>
    </row>
    <row r="41" spans="3:4" x14ac:dyDescent="0.3">
      <c r="C41" s="2"/>
    </row>
    <row r="42" spans="3:4" x14ac:dyDescent="0.3">
      <c r="C42" s="2"/>
    </row>
    <row r="43" spans="3:4" x14ac:dyDescent="0.3">
      <c r="C43" s="2"/>
    </row>
    <row r="49" spans="4:5" x14ac:dyDescent="0.3">
      <c r="D49" s="34"/>
      <c r="E49" s="34"/>
    </row>
    <row r="50" spans="4:5" x14ac:dyDescent="0.3">
      <c r="D50" s="34"/>
      <c r="E50" s="34"/>
    </row>
    <row r="51" spans="4:5" x14ac:dyDescent="0.3">
      <c r="D51" s="34"/>
      <c r="E51" s="3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5CE1-DE20-4C41-BCAE-DF13EA7A048B}">
  <sheetPr codeName="Taul7"/>
  <dimension ref="B3:F11"/>
  <sheetViews>
    <sheetView zoomScaleNormal="100" workbookViewId="0">
      <selection activeCell="B5" sqref="B5:F11"/>
    </sheetView>
  </sheetViews>
  <sheetFormatPr defaultRowHeight="14.4" x14ac:dyDescent="0.3"/>
  <cols>
    <col min="1" max="2" width="8.88671875" style="32"/>
    <col min="3" max="6" width="14.5546875" style="32" customWidth="1"/>
    <col min="7" max="10" width="8.88671875" style="32"/>
    <col min="11" max="11" width="23.44140625" style="32" customWidth="1"/>
    <col min="12" max="16384" width="8.88671875" style="32"/>
  </cols>
  <sheetData>
    <row r="3" spans="2:6" x14ac:dyDescent="0.3">
      <c r="B3" s="33" t="s">
        <v>212</v>
      </c>
    </row>
    <row r="4" spans="2:6" ht="19.95" customHeight="1" x14ac:dyDescent="0.3"/>
    <row r="5" spans="2:6" ht="19.95" customHeight="1" x14ac:dyDescent="0.3">
      <c r="B5" s="5"/>
      <c r="C5" s="231" t="s">
        <v>52</v>
      </c>
      <c r="D5" s="231"/>
      <c r="E5" s="231" t="s">
        <v>53</v>
      </c>
      <c r="F5" s="231"/>
    </row>
    <row r="6" spans="2:6" ht="19.95" customHeight="1" x14ac:dyDescent="0.3">
      <c r="B6" s="5"/>
      <c r="C6" s="94" t="s">
        <v>48</v>
      </c>
      <c r="D6" s="94" t="s">
        <v>49</v>
      </c>
      <c r="E6" s="94" t="s">
        <v>48</v>
      </c>
      <c r="F6" s="94" t="s">
        <v>49</v>
      </c>
    </row>
    <row r="7" spans="2:6" ht="19.95" customHeight="1" x14ac:dyDescent="0.3">
      <c r="B7" s="176">
        <v>2020</v>
      </c>
      <c r="C7" s="48">
        <v>5964</v>
      </c>
      <c r="D7" s="48">
        <v>963</v>
      </c>
      <c r="E7" s="48">
        <v>1727</v>
      </c>
      <c r="F7" s="48">
        <v>557</v>
      </c>
    </row>
    <row r="8" spans="2:6" ht="19.95" customHeight="1" x14ac:dyDescent="0.3">
      <c r="B8" s="176">
        <v>2021</v>
      </c>
      <c r="C8" s="48">
        <v>6854</v>
      </c>
      <c r="D8" s="48">
        <v>915</v>
      </c>
      <c r="E8" s="48">
        <v>1764</v>
      </c>
      <c r="F8" s="48">
        <v>495</v>
      </c>
    </row>
    <row r="9" spans="2:6" ht="19.95" customHeight="1" x14ac:dyDescent="0.3">
      <c r="B9" s="176">
        <v>2022</v>
      </c>
      <c r="C9" s="48">
        <v>7245</v>
      </c>
      <c r="D9" s="48">
        <v>1152</v>
      </c>
      <c r="E9" s="48">
        <v>1682</v>
      </c>
      <c r="F9" s="48">
        <v>597</v>
      </c>
    </row>
    <row r="10" spans="2:6" ht="19.95" customHeight="1" x14ac:dyDescent="0.3">
      <c r="B10" s="176">
        <v>2023</v>
      </c>
      <c r="C10" s="48">
        <v>8467</v>
      </c>
      <c r="D10" s="48">
        <v>1341</v>
      </c>
      <c r="E10" s="48">
        <v>1646</v>
      </c>
      <c r="F10" s="48">
        <v>613</v>
      </c>
    </row>
    <row r="11" spans="2:6" ht="19.95" customHeight="1" x14ac:dyDescent="0.3">
      <c r="B11" s="176">
        <v>2024</v>
      </c>
      <c r="C11" s="48">
        <v>8543</v>
      </c>
      <c r="D11" s="48">
        <v>1091</v>
      </c>
      <c r="E11" s="48">
        <v>1537</v>
      </c>
      <c r="F11" s="48">
        <v>507</v>
      </c>
    </row>
  </sheetData>
  <mergeCells count="2">
    <mergeCell ref="C5:D5"/>
    <mergeCell ref="E5:F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78EEE-7DEC-4838-B46B-DC74D03D1CA3}">
  <sheetPr codeName="Taul9"/>
  <dimension ref="A2:C19"/>
  <sheetViews>
    <sheetView workbookViewId="0">
      <selection activeCell="C22" sqref="C22"/>
    </sheetView>
  </sheetViews>
  <sheetFormatPr defaultRowHeight="14.4" x14ac:dyDescent="0.3"/>
  <cols>
    <col min="1" max="1" width="17.88671875" style="92" customWidth="1"/>
    <col min="2" max="2" width="74.6640625" style="91" customWidth="1"/>
    <col min="3" max="3" width="76.6640625" style="91" customWidth="1"/>
    <col min="4" max="4" width="18.6640625" style="32" customWidth="1"/>
    <col min="5" max="5" width="19.5546875" style="32" customWidth="1"/>
    <col min="6" max="16384" width="8.88671875" style="32"/>
  </cols>
  <sheetData>
    <row r="2" spans="1:3" x14ac:dyDescent="0.3">
      <c r="A2" s="95" t="s">
        <v>148</v>
      </c>
    </row>
    <row r="4" spans="1:3" ht="19.95" customHeight="1" x14ac:dyDescent="0.3">
      <c r="A4" s="232" t="s">
        <v>39</v>
      </c>
      <c r="B4" s="87" t="s">
        <v>145</v>
      </c>
      <c r="C4" s="32"/>
    </row>
    <row r="5" spans="1:3" ht="19.95" customHeight="1" x14ac:dyDescent="0.3">
      <c r="A5" s="233"/>
      <c r="B5" s="88" t="s">
        <v>131</v>
      </c>
      <c r="C5" s="32"/>
    </row>
    <row r="6" spans="1:3" ht="19.95" customHeight="1" x14ac:dyDescent="0.3">
      <c r="A6" s="233"/>
      <c r="B6" s="88" t="s">
        <v>130</v>
      </c>
      <c r="C6" s="32"/>
    </row>
    <row r="7" spans="1:3" ht="19.95" customHeight="1" x14ac:dyDescent="0.3">
      <c r="A7" s="233"/>
      <c r="B7" s="88" t="s">
        <v>7</v>
      </c>
      <c r="C7" s="115"/>
    </row>
    <row r="8" spans="1:3" ht="19.95" customHeight="1" x14ac:dyDescent="0.3">
      <c r="A8" s="234"/>
      <c r="B8" s="89" t="s">
        <v>6</v>
      </c>
      <c r="C8" s="115"/>
    </row>
    <row r="9" spans="1:3" ht="19.95" customHeight="1" x14ac:dyDescent="0.3">
      <c r="A9" s="235" t="s">
        <v>40</v>
      </c>
      <c r="B9" s="90" t="s">
        <v>146</v>
      </c>
      <c r="C9" s="32"/>
    </row>
    <row r="10" spans="1:3" ht="19.95" customHeight="1" x14ac:dyDescent="0.3">
      <c r="A10" s="236"/>
      <c r="B10" s="90" t="s">
        <v>147</v>
      </c>
      <c r="C10" s="32"/>
    </row>
    <row r="11" spans="1:3" ht="19.95" customHeight="1" x14ac:dyDescent="0.3">
      <c r="A11" s="236"/>
      <c r="B11" s="88" t="s">
        <v>3</v>
      </c>
      <c r="C11" s="32"/>
    </row>
    <row r="12" spans="1:3" ht="19.95" customHeight="1" x14ac:dyDescent="0.3">
      <c r="A12" s="236"/>
      <c r="B12" s="90" t="s">
        <v>227</v>
      </c>
      <c r="C12" s="32"/>
    </row>
    <row r="13" spans="1:3" ht="19.95" customHeight="1" x14ac:dyDescent="0.3">
      <c r="A13" s="236"/>
      <c r="B13" s="88" t="s">
        <v>2</v>
      </c>
      <c r="C13" s="32"/>
    </row>
    <row r="14" spans="1:3" ht="19.95" customHeight="1" x14ac:dyDescent="0.3">
      <c r="A14" s="236"/>
      <c r="B14" s="88" t="s">
        <v>226</v>
      </c>
      <c r="C14" s="32"/>
    </row>
    <row r="15" spans="1:3" ht="19.95" customHeight="1" x14ac:dyDescent="0.3">
      <c r="A15" s="236"/>
      <c r="B15" s="88" t="s">
        <v>1</v>
      </c>
      <c r="C15" s="32"/>
    </row>
    <row r="16" spans="1:3" ht="19.95" customHeight="1" x14ac:dyDescent="0.3">
      <c r="A16" s="236"/>
      <c r="B16" s="88" t="s">
        <v>4</v>
      </c>
      <c r="C16" s="32"/>
    </row>
    <row r="17" spans="1:3" ht="19.95" customHeight="1" x14ac:dyDescent="0.3">
      <c r="A17" s="237"/>
      <c r="B17" s="89" t="s">
        <v>0</v>
      </c>
      <c r="C17" s="32"/>
    </row>
    <row r="18" spans="1:3" ht="19.95" customHeight="1" x14ac:dyDescent="0.3">
      <c r="C18" s="32"/>
    </row>
    <row r="19" spans="1:3" ht="19.95" customHeight="1" x14ac:dyDescent="0.3">
      <c r="C19" s="32"/>
    </row>
  </sheetData>
  <mergeCells count="2">
    <mergeCell ref="A4:A8"/>
    <mergeCell ref="A9:A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98441-A774-4FA9-8A4D-30F67E1F5EC0}">
  <sheetPr codeName="Taul10"/>
  <dimension ref="B1:Q37"/>
  <sheetViews>
    <sheetView zoomScaleNormal="100" workbookViewId="0">
      <selection activeCell="E13" sqref="E13"/>
    </sheetView>
  </sheetViews>
  <sheetFormatPr defaultRowHeight="14.4" x14ac:dyDescent="0.3"/>
  <cols>
    <col min="2" max="2" width="42.109375" customWidth="1"/>
    <col min="3" max="3" width="19" customWidth="1"/>
    <col min="4" max="4" width="14" customWidth="1"/>
    <col min="5" max="5" width="16.44140625" customWidth="1"/>
    <col min="6" max="6" width="16.44140625" style="32" customWidth="1"/>
    <col min="7" max="7" width="29.44140625" customWidth="1"/>
    <col min="8" max="8" width="9.33203125" customWidth="1"/>
    <col min="9" max="12" width="9.6640625" customWidth="1"/>
    <col min="13" max="15" width="8.77734375" customWidth="1"/>
    <col min="16" max="17" width="9.33203125" customWidth="1"/>
  </cols>
  <sheetData>
    <row r="1" spans="2:11" s="32" customFormat="1" x14ac:dyDescent="0.3"/>
    <row r="2" spans="2:11" s="32" customFormat="1" x14ac:dyDescent="0.3">
      <c r="B2" s="33" t="s">
        <v>151</v>
      </c>
    </row>
    <row r="4" spans="2:11" ht="34.950000000000003" customHeight="1" x14ac:dyDescent="0.3">
      <c r="B4" s="93" t="s">
        <v>13</v>
      </c>
      <c r="C4" s="177" t="s">
        <v>152</v>
      </c>
      <c r="D4" s="117" t="s">
        <v>34</v>
      </c>
      <c r="I4" s="2"/>
      <c r="J4" s="2"/>
      <c r="K4" s="2"/>
    </row>
    <row r="5" spans="2:11" ht="19.95" customHeight="1" x14ac:dyDescent="0.3">
      <c r="B5" s="176" t="s">
        <v>7</v>
      </c>
      <c r="C5" s="178">
        <v>14872089.170000197</v>
      </c>
      <c r="D5" s="179">
        <v>0.32065676104003349</v>
      </c>
      <c r="H5" s="2"/>
      <c r="I5" s="14"/>
      <c r="J5" s="2"/>
    </row>
    <row r="6" spans="2:11" ht="19.95" customHeight="1" x14ac:dyDescent="0.3">
      <c r="B6" s="176" t="s">
        <v>0</v>
      </c>
      <c r="C6" s="180">
        <v>13026000</v>
      </c>
      <c r="D6" s="179">
        <v>0.28085327633275753</v>
      </c>
      <c r="H6" s="2"/>
      <c r="I6" s="2"/>
      <c r="J6" s="2"/>
    </row>
    <row r="7" spans="2:11" ht="19.95" customHeight="1" x14ac:dyDescent="0.3">
      <c r="B7" s="176" t="s">
        <v>6</v>
      </c>
      <c r="C7" s="180">
        <v>3491000</v>
      </c>
      <c r="D7" s="179">
        <v>7.5269368008418283E-2</v>
      </c>
      <c r="H7" s="2"/>
      <c r="I7" s="2"/>
      <c r="J7" s="2"/>
    </row>
    <row r="8" spans="2:11" ht="31.95" customHeight="1" x14ac:dyDescent="0.3">
      <c r="B8" s="181" t="s">
        <v>131</v>
      </c>
      <c r="C8" s="180">
        <v>2834000</v>
      </c>
      <c r="D8" s="179">
        <v>6.1103806627286567E-2</v>
      </c>
    </row>
    <row r="9" spans="2:11" ht="19.95" customHeight="1" x14ac:dyDescent="0.3">
      <c r="B9" s="181" t="s">
        <v>145</v>
      </c>
      <c r="C9" s="180">
        <v>2440000</v>
      </c>
      <c r="D9" s="179">
        <v>5.2608781993852938E-2</v>
      </c>
    </row>
    <row r="10" spans="2:11" ht="31.95" customHeight="1" x14ac:dyDescent="0.3">
      <c r="B10" s="181" t="s">
        <v>147</v>
      </c>
      <c r="C10" s="180">
        <v>2226000</v>
      </c>
      <c r="D10" s="179">
        <v>4.7994733081277316E-2</v>
      </c>
    </row>
    <row r="11" spans="2:11" ht="19.95" customHeight="1" x14ac:dyDescent="0.3">
      <c r="B11" s="176" t="s">
        <v>3</v>
      </c>
      <c r="C11" s="180">
        <v>2123000</v>
      </c>
      <c r="D11" s="179">
        <v>4.5773952529897452E-2</v>
      </c>
    </row>
    <row r="12" spans="2:11" ht="19.95" customHeight="1" x14ac:dyDescent="0.3">
      <c r="B12" s="176" t="s">
        <v>4</v>
      </c>
      <c r="C12" s="180">
        <v>995000</v>
      </c>
      <c r="D12" s="179">
        <v>2.1453171345853964E-2</v>
      </c>
    </row>
    <row r="13" spans="2:11" ht="19.95" customHeight="1" x14ac:dyDescent="0.3">
      <c r="B13" s="176" t="s">
        <v>130</v>
      </c>
      <c r="C13" s="180">
        <v>960000</v>
      </c>
      <c r="D13" s="179">
        <v>2.0698537177909353E-2</v>
      </c>
    </row>
    <row r="14" spans="2:11" ht="31.95" customHeight="1" x14ac:dyDescent="0.3">
      <c r="B14" s="181" t="s">
        <v>227</v>
      </c>
      <c r="C14" s="180">
        <v>800000</v>
      </c>
      <c r="D14" s="179">
        <v>1.7248780981591126E-2</v>
      </c>
    </row>
    <row r="15" spans="2:11" ht="31.95" customHeight="1" x14ac:dyDescent="0.3">
      <c r="B15" s="181" t="s">
        <v>146</v>
      </c>
      <c r="C15" s="180">
        <v>683000</v>
      </c>
      <c r="D15" s="179">
        <v>1.4726146763033425E-2</v>
      </c>
    </row>
    <row r="16" spans="2:11" ht="19.95" customHeight="1" x14ac:dyDescent="0.3">
      <c r="B16" s="176" t="s">
        <v>1</v>
      </c>
      <c r="C16" s="180">
        <v>540000</v>
      </c>
      <c r="D16" s="179">
        <v>1.1642927162574011E-2</v>
      </c>
    </row>
    <row r="17" spans="2:17" ht="19.95" customHeight="1" x14ac:dyDescent="0.3">
      <c r="B17" s="181" t="s">
        <v>2</v>
      </c>
      <c r="C17" s="180">
        <v>510000</v>
      </c>
      <c r="D17" s="179">
        <v>1.0996097875764345E-2</v>
      </c>
    </row>
    <row r="18" spans="2:17" ht="31.95" customHeight="1" x14ac:dyDescent="0.3">
      <c r="B18" s="181" t="s">
        <v>226</v>
      </c>
      <c r="C18" s="180">
        <v>500000</v>
      </c>
      <c r="D18" s="179">
        <v>1.0780488113494455E-2</v>
      </c>
    </row>
    <row r="19" spans="2:17" ht="19.95" customHeight="1" x14ac:dyDescent="0.3">
      <c r="B19" s="176" t="s">
        <v>150</v>
      </c>
      <c r="C19" s="180">
        <v>250000</v>
      </c>
      <c r="D19" s="179">
        <v>5.3902440567472273E-3</v>
      </c>
    </row>
    <row r="20" spans="2:17" ht="19.95" customHeight="1" x14ac:dyDescent="0.3">
      <c r="B20" s="181" t="s">
        <v>149</v>
      </c>
      <c r="C20" s="180">
        <v>130000</v>
      </c>
      <c r="D20" s="179">
        <v>2.8029269095085582E-3</v>
      </c>
    </row>
    <row r="21" spans="2:17" ht="34.950000000000003" customHeight="1" x14ac:dyDescent="0.3">
      <c r="B21" s="128" t="s">
        <v>30</v>
      </c>
      <c r="C21" s="182">
        <v>46380089.170000196</v>
      </c>
      <c r="D21" s="183">
        <v>1</v>
      </c>
    </row>
    <row r="25" spans="2:17" s="32" customFormat="1" x14ac:dyDescent="0.3"/>
    <row r="26" spans="2:17" s="32" customFormat="1" x14ac:dyDescent="0.3"/>
    <row r="29" spans="2:17" x14ac:dyDescent="0.3">
      <c r="K29" s="32"/>
      <c r="L29" s="32"/>
      <c r="M29" s="32"/>
      <c r="N29" s="32"/>
      <c r="O29" s="32"/>
      <c r="P29" s="32"/>
      <c r="Q29" s="32"/>
    </row>
    <row r="30" spans="2:17" x14ac:dyDescent="0.3">
      <c r="K30" s="32"/>
      <c r="L30" s="32"/>
      <c r="M30" s="32"/>
      <c r="N30" s="32"/>
      <c r="O30" s="32"/>
      <c r="P30" s="32"/>
      <c r="Q30" s="32"/>
    </row>
    <row r="31" spans="2:17" x14ac:dyDescent="0.3">
      <c r="K31" s="32"/>
      <c r="L31" s="32"/>
      <c r="M31" s="32"/>
      <c r="N31" s="32"/>
      <c r="O31" s="32"/>
      <c r="P31" s="32"/>
      <c r="Q31" s="32"/>
    </row>
    <row r="32" spans="2:17" x14ac:dyDescent="0.3">
      <c r="K32" s="32"/>
      <c r="L32" s="32"/>
      <c r="M32" s="32"/>
      <c r="N32" s="32"/>
      <c r="O32" s="32"/>
      <c r="P32" s="32"/>
      <c r="Q32" s="32"/>
    </row>
    <row r="33" spans="11:17" x14ac:dyDescent="0.3">
      <c r="K33" s="32"/>
      <c r="L33" s="32"/>
      <c r="M33" s="32"/>
      <c r="N33" s="32"/>
      <c r="O33" s="32"/>
      <c r="P33" s="32"/>
      <c r="Q33" s="32"/>
    </row>
    <row r="34" spans="11:17" x14ac:dyDescent="0.3">
      <c r="K34" s="32"/>
      <c r="L34" s="32"/>
      <c r="M34" s="32"/>
      <c r="N34" s="32"/>
      <c r="O34" s="32"/>
      <c r="P34" s="32"/>
      <c r="Q34" s="32"/>
    </row>
    <row r="35" spans="11:17" x14ac:dyDescent="0.3">
      <c r="K35" s="32"/>
      <c r="L35" s="32"/>
      <c r="M35" s="32"/>
      <c r="N35" s="32"/>
      <c r="O35" s="32"/>
      <c r="P35" s="32"/>
      <c r="Q35" s="32"/>
    </row>
    <row r="36" spans="11:17" x14ac:dyDescent="0.3">
      <c r="K36" s="32"/>
      <c r="L36" s="32"/>
      <c r="M36" s="32"/>
      <c r="N36" s="32"/>
      <c r="O36" s="32"/>
      <c r="P36" s="32"/>
      <c r="Q36" s="32"/>
    </row>
    <row r="37" spans="11:17" x14ac:dyDescent="0.3">
      <c r="K37" s="32"/>
      <c r="L37" s="32"/>
      <c r="M37" s="32"/>
      <c r="N37" s="32"/>
      <c r="O37" s="32"/>
      <c r="P37" s="32"/>
      <c r="Q37" s="3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F2044-C698-43D8-9AFA-795F361CC46A}">
  <sheetPr codeName="Taul12"/>
  <dimension ref="A1:J40"/>
  <sheetViews>
    <sheetView topLeftCell="A16" zoomScale="110" zoomScaleNormal="110" workbookViewId="0">
      <selection activeCell="B30" sqref="B30"/>
    </sheetView>
  </sheetViews>
  <sheetFormatPr defaultRowHeight="14.4" x14ac:dyDescent="0.3"/>
  <cols>
    <col min="1" max="1" width="8.88671875" style="32"/>
    <col min="2" max="2" width="38.109375" customWidth="1"/>
    <col min="3" max="3" width="17.88671875" customWidth="1"/>
    <col min="4" max="5" width="14" customWidth="1"/>
    <col min="6" max="6" width="14" style="1" customWidth="1"/>
    <col min="7" max="8" width="15.6640625" customWidth="1"/>
    <col min="10" max="10" width="20.44140625" style="32" customWidth="1"/>
    <col min="11" max="11" width="37" customWidth="1"/>
    <col min="14" max="15" width="12.33203125" customWidth="1"/>
  </cols>
  <sheetData>
    <row r="1" spans="2:7" s="32" customFormat="1" x14ac:dyDescent="0.3">
      <c r="F1" s="1"/>
    </row>
    <row r="2" spans="2:7" s="32" customFormat="1" x14ac:dyDescent="0.3">
      <c r="B2" s="33" t="s">
        <v>186</v>
      </c>
      <c r="F2" s="1"/>
    </row>
    <row r="3" spans="2:7" s="32" customFormat="1" x14ac:dyDescent="0.3">
      <c r="F3" s="1"/>
    </row>
    <row r="4" spans="2:7" ht="30" customHeight="1" x14ac:dyDescent="0.3">
      <c r="B4" s="184" t="s">
        <v>13</v>
      </c>
      <c r="C4" s="117" t="s">
        <v>12</v>
      </c>
      <c r="D4" s="117" t="s">
        <v>11</v>
      </c>
      <c r="E4" s="117" t="s">
        <v>132</v>
      </c>
      <c r="F4" s="117" t="s">
        <v>156</v>
      </c>
    </row>
    <row r="5" spans="2:7" ht="19.95" customHeight="1" x14ac:dyDescent="0.3">
      <c r="B5" s="118" t="s">
        <v>157</v>
      </c>
      <c r="C5" s="119">
        <v>4430</v>
      </c>
      <c r="D5" s="119">
        <v>4367</v>
      </c>
      <c r="E5" s="119">
        <v>305</v>
      </c>
      <c r="F5" s="119">
        <v>305</v>
      </c>
    </row>
    <row r="6" spans="2:7" ht="19.95" customHeight="1" x14ac:dyDescent="0.3">
      <c r="B6" s="118" t="s">
        <v>6</v>
      </c>
      <c r="C6" s="119">
        <v>3799</v>
      </c>
      <c r="D6" s="119">
        <v>3703</v>
      </c>
      <c r="E6" s="119">
        <v>617</v>
      </c>
      <c r="F6" s="119">
        <v>616</v>
      </c>
    </row>
    <row r="7" spans="2:7" ht="19.95" customHeight="1" x14ac:dyDescent="0.3">
      <c r="B7" s="118" t="s">
        <v>145</v>
      </c>
      <c r="C7" s="119">
        <v>3496</v>
      </c>
      <c r="D7" s="119">
        <v>3496</v>
      </c>
      <c r="E7" s="119">
        <v>360</v>
      </c>
      <c r="F7" s="119">
        <v>360</v>
      </c>
    </row>
    <row r="8" spans="2:7" ht="31.8" customHeight="1" x14ac:dyDescent="0.3">
      <c r="B8" s="186" t="s">
        <v>131</v>
      </c>
      <c r="C8" s="119">
        <v>1268</v>
      </c>
      <c r="D8" s="119">
        <v>1228</v>
      </c>
      <c r="E8" s="119">
        <v>281</v>
      </c>
      <c r="F8" s="119">
        <v>281</v>
      </c>
    </row>
    <row r="9" spans="2:7" ht="27" customHeight="1" x14ac:dyDescent="0.3">
      <c r="B9" s="186" t="s">
        <v>130</v>
      </c>
      <c r="C9" s="119">
        <v>1227</v>
      </c>
      <c r="D9" s="119">
        <v>1220</v>
      </c>
      <c r="E9" s="119">
        <v>80</v>
      </c>
      <c r="F9" s="119">
        <v>80</v>
      </c>
    </row>
    <row r="10" spans="2:7" ht="19.95" customHeight="1" x14ac:dyDescent="0.3">
      <c r="B10" s="118" t="s">
        <v>0</v>
      </c>
      <c r="C10" s="119">
        <v>330</v>
      </c>
      <c r="D10" s="119">
        <v>330</v>
      </c>
      <c r="E10" s="119">
        <v>185</v>
      </c>
      <c r="F10" s="119">
        <v>185</v>
      </c>
    </row>
    <row r="11" spans="2:7" ht="19.95" customHeight="1" x14ac:dyDescent="0.3">
      <c r="B11" s="118" t="s">
        <v>4</v>
      </c>
      <c r="C11" s="187">
        <v>237</v>
      </c>
      <c r="D11" s="187">
        <v>237</v>
      </c>
      <c r="E11" s="187">
        <v>72</v>
      </c>
      <c r="F11" s="187">
        <v>72</v>
      </c>
      <c r="G11" s="2"/>
    </row>
    <row r="12" spans="2:7" ht="32.4" customHeight="1" x14ac:dyDescent="0.3">
      <c r="B12" s="186" t="s">
        <v>147</v>
      </c>
      <c r="C12" s="119">
        <v>199</v>
      </c>
      <c r="D12" s="119">
        <v>196</v>
      </c>
      <c r="E12" s="119">
        <v>53</v>
      </c>
      <c r="F12" s="119">
        <v>53</v>
      </c>
    </row>
    <row r="13" spans="2:7" ht="31.2" customHeight="1" x14ac:dyDescent="0.3">
      <c r="B13" s="186" t="s">
        <v>3</v>
      </c>
      <c r="C13" s="119">
        <v>174</v>
      </c>
      <c r="D13" s="119">
        <v>171</v>
      </c>
      <c r="E13" s="119">
        <v>80</v>
      </c>
      <c r="F13" s="119">
        <v>79</v>
      </c>
    </row>
    <row r="14" spans="2:7" ht="39" customHeight="1" x14ac:dyDescent="0.3">
      <c r="B14" s="186" t="s">
        <v>146</v>
      </c>
      <c r="C14" s="119">
        <v>130</v>
      </c>
      <c r="D14" s="119">
        <v>130</v>
      </c>
      <c r="E14" s="119">
        <v>36</v>
      </c>
      <c r="F14" s="119">
        <v>36</v>
      </c>
    </row>
    <row r="15" spans="2:7" ht="45.6" customHeight="1" x14ac:dyDescent="0.3">
      <c r="B15" s="186" t="s">
        <v>2</v>
      </c>
      <c r="C15" s="119">
        <v>120</v>
      </c>
      <c r="D15" s="119">
        <v>120</v>
      </c>
      <c r="E15" s="119">
        <v>37</v>
      </c>
      <c r="F15" s="119">
        <v>37</v>
      </c>
    </row>
    <row r="16" spans="2:7" ht="31.8" customHeight="1" x14ac:dyDescent="0.3">
      <c r="B16" s="186" t="s">
        <v>227</v>
      </c>
      <c r="C16" s="119">
        <v>79</v>
      </c>
      <c r="D16" s="119">
        <v>76</v>
      </c>
      <c r="E16" s="119">
        <v>38</v>
      </c>
      <c r="F16" s="119">
        <v>38</v>
      </c>
    </row>
    <row r="17" spans="2:9" ht="42.6" customHeight="1" x14ac:dyDescent="0.3">
      <c r="B17" s="186" t="s">
        <v>226</v>
      </c>
      <c r="C17" s="119">
        <v>25</v>
      </c>
      <c r="D17" s="119">
        <v>24</v>
      </c>
      <c r="E17" s="119">
        <v>14</v>
      </c>
      <c r="F17" s="119">
        <v>14</v>
      </c>
    </row>
    <row r="18" spans="2:9" ht="19.95" customHeight="1" x14ac:dyDescent="0.3">
      <c r="B18" s="118" t="s">
        <v>158</v>
      </c>
      <c r="C18" s="119">
        <v>12</v>
      </c>
      <c r="D18" s="119">
        <v>12</v>
      </c>
      <c r="E18" s="119">
        <v>11</v>
      </c>
      <c r="F18" s="119">
        <v>11</v>
      </c>
    </row>
    <row r="19" spans="2:9" ht="30" customHeight="1" x14ac:dyDescent="0.3">
      <c r="B19" s="184" t="s">
        <v>8</v>
      </c>
      <c r="C19" s="188">
        <f>SUM(C5:C18)</f>
        <v>15526</v>
      </c>
      <c r="D19" s="188">
        <v>15310</v>
      </c>
      <c r="E19" s="188">
        <f>SUM(E5:E18)</f>
        <v>2169</v>
      </c>
      <c r="F19" s="188">
        <v>2167</v>
      </c>
    </row>
    <row r="20" spans="2:9" ht="30" customHeight="1" x14ac:dyDescent="0.3">
      <c r="B20" s="189" t="s">
        <v>128</v>
      </c>
      <c r="C20" s="120"/>
      <c r="D20" s="188">
        <v>9634</v>
      </c>
      <c r="E20" s="188"/>
      <c r="F20" s="188">
        <v>2044</v>
      </c>
      <c r="G20" s="4"/>
    </row>
    <row r="22" spans="2:9" ht="13.8" customHeight="1" x14ac:dyDescent="0.3">
      <c r="B22" t="s">
        <v>232</v>
      </c>
    </row>
    <row r="23" spans="2:9" s="2" customFormat="1" ht="13.8" customHeight="1" x14ac:dyDescent="0.3">
      <c r="B23" s="2" t="s">
        <v>187</v>
      </c>
      <c r="F23" s="175"/>
    </row>
    <row r="24" spans="2:9" x14ac:dyDescent="0.3">
      <c r="B24" t="s">
        <v>133</v>
      </c>
    </row>
    <row r="26" spans="2:9" s="32" customFormat="1" x14ac:dyDescent="0.3">
      <c r="F26" s="1"/>
    </row>
    <row r="27" spans="2:9" s="32" customFormat="1" x14ac:dyDescent="0.3">
      <c r="F27" s="1"/>
    </row>
    <row r="28" spans="2:9" s="32" customFormat="1" x14ac:dyDescent="0.3">
      <c r="F28" s="1"/>
    </row>
    <row r="29" spans="2:9" s="32" customFormat="1" x14ac:dyDescent="0.3">
      <c r="F29" s="1"/>
    </row>
    <row r="32" spans="2:9" x14ac:dyDescent="0.3">
      <c r="B32" s="33" t="s">
        <v>155</v>
      </c>
      <c r="C32" s="32"/>
      <c r="D32" s="32"/>
      <c r="E32" s="32"/>
      <c r="G32" s="32"/>
      <c r="H32" s="32"/>
      <c r="I32" s="32"/>
    </row>
    <row r="33" spans="2:9" x14ac:dyDescent="0.3">
      <c r="B33" s="32"/>
      <c r="C33" s="32"/>
      <c r="D33" s="32"/>
      <c r="E33" s="32"/>
      <c r="G33" s="32"/>
      <c r="H33" s="32"/>
      <c r="I33" s="32"/>
    </row>
    <row r="34" spans="2:9" x14ac:dyDescent="0.3">
      <c r="B34" s="128" t="s">
        <v>13</v>
      </c>
      <c r="C34" s="117" t="s">
        <v>12</v>
      </c>
      <c r="D34" s="117" t="s">
        <v>11</v>
      </c>
      <c r="E34" s="117" t="s">
        <v>10</v>
      </c>
      <c r="F34" s="117" t="s">
        <v>9</v>
      </c>
      <c r="G34" s="32"/>
      <c r="H34" s="32"/>
      <c r="I34" s="32"/>
    </row>
    <row r="35" spans="2:9" x14ac:dyDescent="0.3">
      <c r="B35" s="5" t="s">
        <v>153</v>
      </c>
      <c r="C35" s="119">
        <v>14220</v>
      </c>
      <c r="D35" s="119">
        <v>8543</v>
      </c>
      <c r="E35" s="119">
        <v>1643</v>
      </c>
      <c r="F35" s="119">
        <v>1537</v>
      </c>
      <c r="G35" s="32"/>
      <c r="H35" s="32"/>
      <c r="I35" s="32"/>
    </row>
    <row r="36" spans="2:9" x14ac:dyDescent="0.3">
      <c r="B36" s="5" t="s">
        <v>5</v>
      </c>
      <c r="C36" s="119">
        <v>1306</v>
      </c>
      <c r="D36" s="119">
        <v>1091</v>
      </c>
      <c r="E36" s="119">
        <v>526</v>
      </c>
      <c r="F36" s="119">
        <v>507</v>
      </c>
      <c r="G36" s="32"/>
      <c r="H36" s="32"/>
      <c r="I36" s="32"/>
    </row>
    <row r="37" spans="2:9" x14ac:dyDescent="0.3">
      <c r="B37" s="184" t="s">
        <v>8</v>
      </c>
      <c r="C37" s="185">
        <v>15526</v>
      </c>
      <c r="D37" s="185">
        <v>9634</v>
      </c>
      <c r="E37" s="185">
        <v>2169</v>
      </c>
      <c r="F37" s="185">
        <v>2044</v>
      </c>
      <c r="G37" s="32"/>
      <c r="H37" s="32"/>
      <c r="I37" s="32"/>
    </row>
    <row r="38" spans="2:9" x14ac:dyDescent="0.3">
      <c r="B38" s="116"/>
      <c r="C38" s="32"/>
      <c r="D38" s="32"/>
      <c r="E38" s="32"/>
      <c r="G38" s="32"/>
      <c r="H38" s="32"/>
      <c r="I38" s="32"/>
    </row>
    <row r="39" spans="2:9" x14ac:dyDescent="0.3">
      <c r="B39" s="32"/>
      <c r="C39" s="32"/>
      <c r="D39" s="32"/>
      <c r="E39" s="32"/>
      <c r="G39" s="32"/>
      <c r="H39" s="32"/>
      <c r="I39" s="32"/>
    </row>
    <row r="40" spans="2:9" x14ac:dyDescent="0.3">
      <c r="B40" s="115" t="s">
        <v>154</v>
      </c>
      <c r="C40" s="32"/>
      <c r="D40" s="32"/>
      <c r="E40" s="32"/>
      <c r="G40" s="32"/>
      <c r="H40" s="32"/>
      <c r="I40" s="3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39365-2265-4E6E-9D69-C76B49765816}">
  <sheetPr codeName="Taul14"/>
  <dimension ref="A2:H35"/>
  <sheetViews>
    <sheetView topLeftCell="A23" workbookViewId="0">
      <selection activeCell="D11" sqref="D11"/>
    </sheetView>
  </sheetViews>
  <sheetFormatPr defaultRowHeight="14.4" x14ac:dyDescent="0.3"/>
  <cols>
    <col min="1" max="1" width="8.88671875" style="32"/>
    <col min="2" max="2" width="30" customWidth="1"/>
    <col min="3" max="3" width="16.21875" customWidth="1"/>
    <col min="4" max="4" width="20.5546875" bestFit="1" customWidth="1"/>
    <col min="5" max="5" width="14" style="32" customWidth="1"/>
    <col min="6" max="6" width="10.77734375" style="32" customWidth="1"/>
    <col min="7" max="7" width="11.88671875" customWidth="1"/>
    <col min="10" max="10" width="32.21875" customWidth="1"/>
    <col min="11" max="11" width="18.6640625" customWidth="1"/>
  </cols>
  <sheetData>
    <row r="2" spans="2:8" s="32" customFormat="1" x14ac:dyDescent="0.3">
      <c r="B2" s="33" t="s">
        <v>228</v>
      </c>
    </row>
    <row r="3" spans="2:8" s="32" customFormat="1" x14ac:dyDescent="0.3"/>
    <row r="4" spans="2:8" ht="19.95" customHeight="1" x14ac:dyDescent="0.3">
      <c r="B4" s="5" t="s">
        <v>1</v>
      </c>
      <c r="C4" s="180">
        <v>540000</v>
      </c>
    </row>
    <row r="5" spans="2:8" s="32" customFormat="1" ht="19.8" customHeight="1" x14ac:dyDescent="0.3">
      <c r="B5" s="5" t="s">
        <v>229</v>
      </c>
      <c r="C5" s="197">
        <v>1243450</v>
      </c>
    </row>
    <row r="6" spans="2:8" s="32" customFormat="1" ht="19.95" customHeight="1" x14ac:dyDescent="0.3">
      <c r="B6" s="5" t="s">
        <v>119</v>
      </c>
      <c r="C6" s="78">
        <v>33000</v>
      </c>
    </row>
    <row r="7" spans="2:8" s="32" customFormat="1" ht="30" customHeight="1" x14ac:dyDescent="0.3">
      <c r="B7" s="93" t="s">
        <v>8</v>
      </c>
      <c r="C7" s="196">
        <f>SUM(C4:C6)</f>
        <v>1816450</v>
      </c>
    </row>
    <row r="8" spans="2:8" s="32" customFormat="1" ht="30" customHeight="1" x14ac:dyDescent="0.3">
      <c r="B8" s="93"/>
      <c r="C8" s="196"/>
    </row>
    <row r="9" spans="2:8" s="32" customFormat="1" ht="30" customHeight="1" x14ac:dyDescent="0.3">
      <c r="B9" s="238" t="s">
        <v>233</v>
      </c>
      <c r="C9" s="238"/>
      <c r="D9" s="238"/>
      <c r="E9" s="238"/>
      <c r="F9" s="238"/>
    </row>
    <row r="10" spans="2:8" s="32" customFormat="1" ht="30" customHeight="1" x14ac:dyDescent="0.3">
      <c r="B10" s="93"/>
      <c r="C10" s="196"/>
    </row>
    <row r="11" spans="2:8" s="32" customFormat="1" ht="30" customHeight="1" x14ac:dyDescent="0.3">
      <c r="B11" s="93"/>
      <c r="C11" s="196"/>
    </row>
    <row r="12" spans="2:8" s="32" customFormat="1" x14ac:dyDescent="0.3"/>
    <row r="13" spans="2:8" s="32" customFormat="1" x14ac:dyDescent="0.3"/>
    <row r="14" spans="2:8" s="32" customFormat="1" x14ac:dyDescent="0.3">
      <c r="B14" s="96" t="s">
        <v>207</v>
      </c>
    </row>
    <row r="15" spans="2:8" s="32" customFormat="1" x14ac:dyDescent="0.3"/>
    <row r="16" spans="2:8" ht="48" customHeight="1" x14ac:dyDescent="0.3">
      <c r="B16" s="190" t="s">
        <v>27</v>
      </c>
      <c r="C16" s="191" t="s">
        <v>229</v>
      </c>
      <c r="D16" s="191" t="s">
        <v>134</v>
      </c>
      <c r="E16" s="191" t="s">
        <v>120</v>
      </c>
      <c r="F16" s="192" t="s">
        <v>8</v>
      </c>
      <c r="H16" s="2"/>
    </row>
    <row r="17" spans="2:8" ht="19.95" customHeight="1" x14ac:dyDescent="0.3">
      <c r="B17" s="5" t="s">
        <v>14</v>
      </c>
      <c r="C17" s="7">
        <v>12500</v>
      </c>
      <c r="D17" s="7"/>
      <c r="E17" s="7"/>
      <c r="F17" s="7">
        <f>SUM(C17:E17)</f>
        <v>12500</v>
      </c>
      <c r="H17" s="2"/>
    </row>
    <row r="18" spans="2:8" ht="19.95" customHeight="1" x14ac:dyDescent="0.3">
      <c r="B18" s="5" t="s">
        <v>15</v>
      </c>
      <c r="C18" s="7">
        <v>28200</v>
      </c>
      <c r="D18" s="7"/>
      <c r="E18" s="7"/>
      <c r="F18" s="7">
        <f t="shared" ref="F18:F32" si="0">SUM(C18:E18)</f>
        <v>28200</v>
      </c>
      <c r="H18" s="2"/>
    </row>
    <row r="19" spans="2:8" ht="19.95" customHeight="1" x14ac:dyDescent="0.3">
      <c r="B19" s="5" t="s">
        <v>16</v>
      </c>
      <c r="C19" s="7">
        <v>32200</v>
      </c>
      <c r="D19" s="7"/>
      <c r="E19" s="7"/>
      <c r="F19" s="7">
        <f t="shared" si="0"/>
        <v>32200</v>
      </c>
      <c r="H19" s="2"/>
    </row>
    <row r="20" spans="2:8" ht="19.95" customHeight="1" x14ac:dyDescent="0.3">
      <c r="B20" s="5" t="s">
        <v>28</v>
      </c>
      <c r="C20" s="5"/>
      <c r="D20" s="7"/>
      <c r="E20" s="7"/>
      <c r="F20" s="7">
        <f t="shared" si="0"/>
        <v>0</v>
      </c>
      <c r="H20" s="2"/>
    </row>
    <row r="21" spans="2:8" ht="19.95" customHeight="1" x14ac:dyDescent="0.3">
      <c r="B21" s="5" t="s">
        <v>17</v>
      </c>
      <c r="C21" s="7">
        <v>273700</v>
      </c>
      <c r="D21" s="7"/>
      <c r="E21" s="7">
        <v>295000</v>
      </c>
      <c r="F21" s="7">
        <f t="shared" si="0"/>
        <v>568700</v>
      </c>
      <c r="H21" s="2"/>
    </row>
    <row r="22" spans="2:8" ht="19.95" customHeight="1" x14ac:dyDescent="0.3">
      <c r="B22" s="5" t="s">
        <v>18</v>
      </c>
      <c r="C22" s="7">
        <v>80900</v>
      </c>
      <c r="D22" s="7"/>
      <c r="E22" s="7"/>
      <c r="F22" s="7">
        <f t="shared" si="0"/>
        <v>80900</v>
      </c>
      <c r="H22" s="2"/>
    </row>
    <row r="23" spans="2:8" ht="19.95" customHeight="1" x14ac:dyDescent="0.3">
      <c r="B23" s="5" t="s">
        <v>19</v>
      </c>
      <c r="C23" s="7">
        <v>48300</v>
      </c>
      <c r="D23" s="7"/>
      <c r="E23" s="7">
        <v>245000</v>
      </c>
      <c r="F23" s="7">
        <f t="shared" si="0"/>
        <v>293300</v>
      </c>
      <c r="H23" s="2"/>
    </row>
    <row r="24" spans="2:8" ht="19.95" customHeight="1" x14ac:dyDescent="0.3">
      <c r="B24" s="5" t="s">
        <v>20</v>
      </c>
      <c r="C24" s="7">
        <v>110600</v>
      </c>
      <c r="D24" s="7"/>
      <c r="E24" s="7"/>
      <c r="F24" s="7">
        <f t="shared" si="0"/>
        <v>110600</v>
      </c>
      <c r="H24" s="2"/>
    </row>
    <row r="25" spans="2:8" ht="19.95" customHeight="1" x14ac:dyDescent="0.3">
      <c r="B25" s="5" t="s">
        <v>29</v>
      </c>
      <c r="C25" s="7">
        <v>291550</v>
      </c>
      <c r="D25" s="7">
        <v>5000</v>
      </c>
      <c r="E25" s="7"/>
      <c r="F25" s="7">
        <f t="shared" si="0"/>
        <v>296550</v>
      </c>
      <c r="H25" s="2"/>
    </row>
    <row r="26" spans="2:8" ht="19.95" customHeight="1" x14ac:dyDescent="0.3">
      <c r="B26" s="5" t="s">
        <v>21</v>
      </c>
      <c r="C26" s="7">
        <v>10200</v>
      </c>
      <c r="D26" s="7">
        <v>20000</v>
      </c>
      <c r="E26" s="7"/>
      <c r="F26" s="7">
        <f t="shared" si="0"/>
        <v>30200</v>
      </c>
      <c r="H26" s="2"/>
    </row>
    <row r="27" spans="2:8" ht="19.95" customHeight="1" x14ac:dyDescent="0.3">
      <c r="B27" s="5" t="s">
        <v>22</v>
      </c>
      <c r="C27" s="7">
        <v>37600</v>
      </c>
      <c r="D27" s="78"/>
      <c r="E27" s="78"/>
      <c r="F27" s="7">
        <f t="shared" si="0"/>
        <v>37600</v>
      </c>
      <c r="G27" s="77"/>
      <c r="H27" s="2"/>
    </row>
    <row r="28" spans="2:8" ht="19.95" customHeight="1" x14ac:dyDescent="0.3">
      <c r="B28" s="5" t="s">
        <v>23</v>
      </c>
      <c r="C28" s="7">
        <v>5500</v>
      </c>
      <c r="D28" s="78"/>
      <c r="E28" s="78"/>
      <c r="F28" s="7">
        <f t="shared" si="0"/>
        <v>5500</v>
      </c>
      <c r="H28" s="2"/>
    </row>
    <row r="29" spans="2:8" ht="19.95" customHeight="1" x14ac:dyDescent="0.3">
      <c r="B29" s="5" t="s">
        <v>24</v>
      </c>
      <c r="C29" s="7">
        <v>98900</v>
      </c>
      <c r="D29" s="78">
        <v>8000</v>
      </c>
      <c r="E29" s="78"/>
      <c r="F29" s="7">
        <f t="shared" si="0"/>
        <v>106900</v>
      </c>
    </row>
    <row r="30" spans="2:8" ht="19.95" customHeight="1" x14ac:dyDescent="0.3">
      <c r="B30" s="5" t="s">
        <v>25</v>
      </c>
      <c r="C30" s="7">
        <v>112000</v>
      </c>
      <c r="D30" s="78"/>
      <c r="E30" s="78"/>
      <c r="F30" s="7">
        <f t="shared" si="0"/>
        <v>112000</v>
      </c>
    </row>
    <row r="31" spans="2:8" ht="19.95" customHeight="1" x14ac:dyDescent="0.3">
      <c r="B31" s="5" t="s">
        <v>26</v>
      </c>
      <c r="C31" s="7">
        <v>101300</v>
      </c>
      <c r="D31" s="78"/>
      <c r="E31" s="78"/>
      <c r="F31" s="7">
        <f t="shared" si="0"/>
        <v>101300</v>
      </c>
    </row>
    <row r="32" spans="2:8" ht="30" customHeight="1" x14ac:dyDescent="0.3">
      <c r="B32" s="193" t="s">
        <v>8</v>
      </c>
      <c r="C32" s="194">
        <f>SUM(C17:C31)</f>
        <v>1243450</v>
      </c>
      <c r="D32" s="195">
        <f>SUM(D17:D31)</f>
        <v>33000</v>
      </c>
      <c r="E32" s="195">
        <f>SUM(E17:E31)</f>
        <v>540000</v>
      </c>
      <c r="F32" s="196">
        <f t="shared" si="0"/>
        <v>1816450</v>
      </c>
    </row>
    <row r="33" spans="2:6" x14ac:dyDescent="0.3">
      <c r="D33" s="9"/>
      <c r="E33" s="9"/>
      <c r="F33" s="9"/>
    </row>
    <row r="34" spans="2:6" ht="47.4" customHeight="1" x14ac:dyDescent="0.3">
      <c r="B34" s="238" t="s">
        <v>230</v>
      </c>
      <c r="C34" s="238"/>
      <c r="D34" s="238"/>
      <c r="E34" s="238"/>
      <c r="F34" s="238"/>
    </row>
    <row r="35" spans="2:6" s="32" customFormat="1" x14ac:dyDescent="0.3"/>
  </sheetData>
  <mergeCells count="2">
    <mergeCell ref="B34:F34"/>
    <mergeCell ref="B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38</vt:i4>
      </vt:variant>
      <vt:variant>
        <vt:lpstr>Nimetyt alueet</vt:lpstr>
      </vt:variant>
      <vt:variant>
        <vt:i4>1</vt:i4>
      </vt:variant>
    </vt:vector>
  </HeadingPairs>
  <TitlesOfParts>
    <vt:vector size="39" baseType="lpstr">
      <vt:lpstr>1 Taiken tuki 2020-2024</vt:lpstr>
      <vt:lpstr>2 Tuki 2020-2024 saajaryhmä </vt:lpstr>
      <vt:lpstr>3 Hakemukset 2020-2024</vt:lpstr>
      <vt:lpstr>4 Hakijat ja saajat 2020-2024</vt:lpstr>
      <vt:lpstr>5 Hakijat ryhmittäin 2020-2024</vt:lpstr>
      <vt:lpstr>6 Taiken tukimuodot 2024</vt:lpstr>
      <vt:lpstr>7 Tukimuodoittain 2024, € ja %</vt:lpstr>
      <vt:lpstr>8 Hakijat tukimuodoittain</vt:lpstr>
      <vt:lpstr>9 Kv-toimintaan</vt:lpstr>
      <vt:lpstr>10 Taiteenaloittain, € ja %</vt:lpstr>
      <vt:lpstr>11 Taiteenaloittain 2020-2024</vt:lpstr>
      <vt:lpstr>12 Hakijat taiteenaloittain</vt:lpstr>
      <vt:lpstr>13 Saajat taiteenaloittain, %</vt:lpstr>
      <vt:lpstr>14 Taiteilija-apurahan saajat</vt:lpstr>
      <vt:lpstr>15 Taiteilija-apurahat, €</vt:lpstr>
      <vt:lpstr>16 Tait.ala ja saajaryhmä, €</vt:lpstr>
      <vt:lpstr>17 Apurahat tait.al. 20-24</vt:lpstr>
      <vt:lpstr>18 Avustukset tait.al. 20-24</vt:lpstr>
      <vt:lpstr>19 Hakijat ja saajat taiteenalo</vt:lpstr>
      <vt:lpstr>20 Maakunnittain, €</vt:lpstr>
      <vt:lpstr>21 Maakunnittain, %</vt:lpstr>
      <vt:lpstr>22 Hakijat ja saajat maakunnitt</vt:lpstr>
      <vt:lpstr>23 Maakunnittain 2020-2024</vt:lpstr>
      <vt:lpstr>24 Pk-seudun osuus hakijoista %</vt:lpstr>
      <vt:lpstr>25 Pk-seudun osuus 2020-2024</vt:lpstr>
      <vt:lpstr>26 Henkilöhakijoiden kieli, %</vt:lpstr>
      <vt:lpstr>27 Ruotsinkielisten osuus, %</vt:lpstr>
      <vt:lpstr>28 Ruotsinkieliset 2020-2024</vt:lpstr>
      <vt:lpstr>29 Vieraskielisten osuus, %</vt:lpstr>
      <vt:lpstr>30 Vieraskieliset 2020-2024</vt:lpstr>
      <vt:lpstr>31 Alle 35v osuus taiteenaloit</vt:lpstr>
      <vt:lpstr>32 Alle 35v 2020-2024</vt:lpstr>
      <vt:lpstr>33 Yli 55v osuus taiteenaloitta</vt:lpstr>
      <vt:lpstr>34 Yli 55v 2020-2024</vt:lpstr>
      <vt:lpstr>35 Naisten osuus taiteenaloitta</vt:lpstr>
      <vt:lpstr>36 Naisten osuus 2020-2024</vt:lpstr>
      <vt:lpstr>37 Taiteilijaeläkkeet taiteenal</vt:lpstr>
      <vt:lpstr>38 Taiteilijaeläkkeet 20-24</vt:lpstr>
      <vt:lpstr>'35 Naisten osuus taiteenaloitta'!_Suodatintietokanta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Heinonen Pilvikki (Taike)</dc:creator>
  <cp:lastModifiedBy>Heinonen Pilvikki (Taike)</cp:lastModifiedBy>
  <cp:lastPrinted>2024-08-08T11:56:16Z</cp:lastPrinted>
  <dcterms:created xsi:type="dcterms:W3CDTF">2024-02-08T10:31:16Z</dcterms:created>
  <dcterms:modified xsi:type="dcterms:W3CDTF">2025-06-17T14:15:47Z</dcterms:modified>
</cp:coreProperties>
</file>